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Radim - záloha\Desktop\2 0 2 3\042 - Demolice části objektu Jamné 28\Zadávací dokumentace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Pol'!$A$1:$U$158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39" i="1" l="1"/>
  <c r="F40" i="1" s="1"/>
  <c r="AC148" i="12"/>
  <c r="F9" i="12"/>
  <c r="G9" i="12" s="1"/>
  <c r="I9" i="12"/>
  <c r="I8" i="12" s="1"/>
  <c r="K9" i="12"/>
  <c r="K8" i="12" s="1"/>
  <c r="O9" i="12"/>
  <c r="O8" i="12" s="1"/>
  <c r="Q9" i="12"/>
  <c r="U9" i="12"/>
  <c r="U8" i="12" s="1"/>
  <c r="F11" i="12"/>
  <c r="G11" i="12"/>
  <c r="M11" i="12" s="1"/>
  <c r="I11" i="12"/>
  <c r="K11" i="12"/>
  <c r="O11" i="12"/>
  <c r="Q11" i="12"/>
  <c r="U11" i="12"/>
  <c r="F14" i="12"/>
  <c r="G14" i="12" s="1"/>
  <c r="I14" i="12"/>
  <c r="K14" i="12"/>
  <c r="O14" i="12"/>
  <c r="Q14" i="12"/>
  <c r="U14" i="12"/>
  <c r="F16" i="12"/>
  <c r="G16" i="12" s="1"/>
  <c r="M16" i="12" s="1"/>
  <c r="I16" i="12"/>
  <c r="K16" i="12"/>
  <c r="O16" i="12"/>
  <c r="Q16" i="12"/>
  <c r="U16" i="12"/>
  <c r="F18" i="12"/>
  <c r="G18" i="12" s="1"/>
  <c r="M18" i="12" s="1"/>
  <c r="I18" i="12"/>
  <c r="K18" i="12"/>
  <c r="O18" i="12"/>
  <c r="Q18" i="12"/>
  <c r="U18" i="12"/>
  <c r="F20" i="12"/>
  <c r="G20" i="12" s="1"/>
  <c r="M20" i="12" s="1"/>
  <c r="I20" i="12"/>
  <c r="K20" i="12"/>
  <c r="O20" i="12"/>
  <c r="Q20" i="12"/>
  <c r="U20" i="12"/>
  <c r="F23" i="12"/>
  <c r="G23" i="12"/>
  <c r="M23" i="12" s="1"/>
  <c r="M22" i="12" s="1"/>
  <c r="I23" i="12"/>
  <c r="I22" i="12" s="1"/>
  <c r="K23" i="12"/>
  <c r="K22" i="12" s="1"/>
  <c r="O23" i="12"/>
  <c r="O22" i="12" s="1"/>
  <c r="Q23" i="12"/>
  <c r="Q22" i="12" s="1"/>
  <c r="U23" i="12"/>
  <c r="U22" i="12" s="1"/>
  <c r="F26" i="12"/>
  <c r="G26" i="12" s="1"/>
  <c r="I26" i="12"/>
  <c r="K26" i="12"/>
  <c r="O26" i="12"/>
  <c r="Q26" i="12"/>
  <c r="U26" i="12"/>
  <c r="F29" i="12"/>
  <c r="G29" i="12" s="1"/>
  <c r="M29" i="12" s="1"/>
  <c r="I29" i="12"/>
  <c r="K29" i="12"/>
  <c r="O29" i="12"/>
  <c r="Q29" i="12"/>
  <c r="U29" i="12"/>
  <c r="F32" i="12"/>
  <c r="G32" i="12" s="1"/>
  <c r="M32" i="12" s="1"/>
  <c r="I32" i="12"/>
  <c r="K32" i="12"/>
  <c r="O32" i="12"/>
  <c r="Q32" i="12"/>
  <c r="U32" i="12"/>
  <c r="F35" i="12"/>
  <c r="G35" i="12" s="1"/>
  <c r="M35" i="12" s="1"/>
  <c r="I35" i="12"/>
  <c r="K35" i="12"/>
  <c r="O35" i="12"/>
  <c r="Q35" i="12"/>
  <c r="U35" i="12"/>
  <c r="F37" i="12"/>
  <c r="G37" i="12" s="1"/>
  <c r="M37" i="12" s="1"/>
  <c r="I37" i="12"/>
  <c r="K37" i="12"/>
  <c r="O37" i="12"/>
  <c r="Q37" i="12"/>
  <c r="U37" i="12"/>
  <c r="F40" i="12"/>
  <c r="G40" i="12" s="1"/>
  <c r="M40" i="12" s="1"/>
  <c r="I40" i="12"/>
  <c r="K40" i="12"/>
  <c r="O40" i="12"/>
  <c r="Q40" i="12"/>
  <c r="U40" i="12"/>
  <c r="F42" i="12"/>
  <c r="G42" i="12"/>
  <c r="M42" i="12" s="1"/>
  <c r="I42" i="12"/>
  <c r="I41" i="12" s="1"/>
  <c r="K42" i="12"/>
  <c r="K41" i="12" s="1"/>
  <c r="O42" i="12"/>
  <c r="Q42" i="12"/>
  <c r="Q41" i="12" s="1"/>
  <c r="U42" i="12"/>
  <c r="U41" i="12" s="1"/>
  <c r="F44" i="12"/>
  <c r="G44" i="12" s="1"/>
  <c r="M44" i="12" s="1"/>
  <c r="I44" i="12"/>
  <c r="K44" i="12"/>
  <c r="O44" i="12"/>
  <c r="Q44" i="12"/>
  <c r="U44" i="12"/>
  <c r="F48" i="12"/>
  <c r="G48" i="12" s="1"/>
  <c r="I48" i="12"/>
  <c r="K48" i="12"/>
  <c r="O48" i="12"/>
  <c r="Q48" i="12"/>
  <c r="U48" i="12"/>
  <c r="F50" i="12"/>
  <c r="G50" i="12" s="1"/>
  <c r="M50" i="12" s="1"/>
  <c r="I50" i="12"/>
  <c r="K50" i="12"/>
  <c r="O50" i="12"/>
  <c r="Q50" i="12"/>
  <c r="U50" i="12"/>
  <c r="F52" i="12"/>
  <c r="G52" i="12" s="1"/>
  <c r="M52" i="12" s="1"/>
  <c r="I52" i="12"/>
  <c r="K52" i="12"/>
  <c r="O52" i="12"/>
  <c r="Q52" i="12"/>
  <c r="U52" i="12"/>
  <c r="F55" i="12"/>
  <c r="G55" i="12"/>
  <c r="M55" i="12" s="1"/>
  <c r="M54" i="12" s="1"/>
  <c r="I55" i="12"/>
  <c r="I54" i="12" s="1"/>
  <c r="K55" i="12"/>
  <c r="K54" i="12" s="1"/>
  <c r="O55" i="12"/>
  <c r="O54" i="12" s="1"/>
  <c r="Q55" i="12"/>
  <c r="Q54" i="12" s="1"/>
  <c r="U55" i="12"/>
  <c r="U54" i="12" s="1"/>
  <c r="F58" i="12"/>
  <c r="G58" i="12" s="1"/>
  <c r="I58" i="12"/>
  <c r="K58" i="12"/>
  <c r="O58" i="12"/>
  <c r="O57" i="12" s="1"/>
  <c r="Q58" i="12"/>
  <c r="Q57" i="12" s="1"/>
  <c r="U58" i="12"/>
  <c r="F61" i="12"/>
  <c r="G61" i="12" s="1"/>
  <c r="M61" i="12" s="1"/>
  <c r="I61" i="12"/>
  <c r="K61" i="12"/>
  <c r="O61" i="12"/>
  <c r="Q61" i="12"/>
  <c r="U61" i="12"/>
  <c r="F64" i="12"/>
  <c r="G64" i="12" s="1"/>
  <c r="M64" i="12" s="1"/>
  <c r="I64" i="12"/>
  <c r="K64" i="12"/>
  <c r="O64" i="12"/>
  <c r="Q64" i="12"/>
  <c r="U64" i="12"/>
  <c r="F68" i="12"/>
  <c r="G68" i="12" s="1"/>
  <c r="M68" i="12" s="1"/>
  <c r="I68" i="12"/>
  <c r="K68" i="12"/>
  <c r="O68" i="12"/>
  <c r="Q68" i="12"/>
  <c r="U68" i="12"/>
  <c r="F70" i="12"/>
  <c r="G70" i="12"/>
  <c r="M70" i="12" s="1"/>
  <c r="I70" i="12"/>
  <c r="K70" i="12"/>
  <c r="O70" i="12"/>
  <c r="Q70" i="12"/>
  <c r="U70" i="12"/>
  <c r="F75" i="12"/>
  <c r="G75" i="12"/>
  <c r="M75" i="12" s="1"/>
  <c r="I75" i="12"/>
  <c r="K75" i="12"/>
  <c r="O75" i="12"/>
  <c r="Q75" i="12"/>
  <c r="U75" i="12"/>
  <c r="F77" i="12"/>
  <c r="G77" i="12"/>
  <c r="M77" i="12" s="1"/>
  <c r="I77" i="12"/>
  <c r="K77" i="12"/>
  <c r="O77" i="12"/>
  <c r="Q77" i="12"/>
  <c r="U77" i="12"/>
  <c r="F81" i="12"/>
  <c r="G81" i="12" s="1"/>
  <c r="M81" i="12" s="1"/>
  <c r="I81" i="12"/>
  <c r="K81" i="12"/>
  <c r="O81" i="12"/>
  <c r="Q81" i="12"/>
  <c r="U81" i="12"/>
  <c r="F83" i="12"/>
  <c r="G83" i="12"/>
  <c r="M83" i="12" s="1"/>
  <c r="I83" i="12"/>
  <c r="K83" i="12"/>
  <c r="O83" i="12"/>
  <c r="Q83" i="12"/>
  <c r="U83" i="12"/>
  <c r="F86" i="12"/>
  <c r="G86" i="12"/>
  <c r="M86" i="12" s="1"/>
  <c r="I86" i="12"/>
  <c r="K86" i="12"/>
  <c r="O86" i="12"/>
  <c r="Q86" i="12"/>
  <c r="U86" i="12"/>
  <c r="F88" i="12"/>
  <c r="G88" i="12"/>
  <c r="M88" i="12" s="1"/>
  <c r="I88" i="12"/>
  <c r="K88" i="12"/>
  <c r="O88" i="12"/>
  <c r="Q88" i="12"/>
  <c r="U88" i="12"/>
  <c r="F90" i="12"/>
  <c r="G90" i="12" s="1"/>
  <c r="M90" i="12" s="1"/>
  <c r="I90" i="12"/>
  <c r="K90" i="12"/>
  <c r="O90" i="12"/>
  <c r="Q90" i="12"/>
  <c r="U90" i="12"/>
  <c r="F92" i="12"/>
  <c r="G92" i="12"/>
  <c r="M92" i="12" s="1"/>
  <c r="I92" i="12"/>
  <c r="K92" i="12"/>
  <c r="O92" i="12"/>
  <c r="Q92" i="12"/>
  <c r="U92" i="12"/>
  <c r="F95" i="12"/>
  <c r="G95" i="12"/>
  <c r="M95" i="12" s="1"/>
  <c r="I95" i="12"/>
  <c r="K95" i="12"/>
  <c r="O95" i="12"/>
  <c r="Q95" i="12"/>
  <c r="U95" i="12"/>
  <c r="F97" i="12"/>
  <c r="G97" i="12"/>
  <c r="M97" i="12" s="1"/>
  <c r="I97" i="12"/>
  <c r="K97" i="12"/>
  <c r="O97" i="12"/>
  <c r="Q97" i="12"/>
  <c r="U97" i="12"/>
  <c r="F99" i="12"/>
  <c r="G99" i="12" s="1"/>
  <c r="M99" i="12" s="1"/>
  <c r="I99" i="12"/>
  <c r="K99" i="12"/>
  <c r="O99" i="12"/>
  <c r="Q99" i="12"/>
  <c r="U99" i="12"/>
  <c r="F101" i="12"/>
  <c r="G101" i="12"/>
  <c r="M101" i="12" s="1"/>
  <c r="I101" i="12"/>
  <c r="K101" i="12"/>
  <c r="O101" i="12"/>
  <c r="Q101" i="12"/>
  <c r="U101" i="12"/>
  <c r="F103" i="12"/>
  <c r="G103" i="12"/>
  <c r="M103" i="12" s="1"/>
  <c r="I103" i="12"/>
  <c r="K103" i="12"/>
  <c r="O103" i="12"/>
  <c r="Q103" i="12"/>
  <c r="U103" i="12"/>
  <c r="F105" i="12"/>
  <c r="G105" i="12"/>
  <c r="M105" i="12" s="1"/>
  <c r="I105" i="12"/>
  <c r="K105" i="12"/>
  <c r="O105" i="12"/>
  <c r="Q105" i="12"/>
  <c r="U105" i="12"/>
  <c r="F108" i="12"/>
  <c r="G108" i="12" s="1"/>
  <c r="M108" i="12" s="1"/>
  <c r="I108" i="12"/>
  <c r="K108" i="12"/>
  <c r="O108" i="12"/>
  <c r="Q108" i="12"/>
  <c r="U108" i="12"/>
  <c r="F111" i="12"/>
  <c r="G111" i="12"/>
  <c r="M111" i="12" s="1"/>
  <c r="I111" i="12"/>
  <c r="K111" i="12"/>
  <c r="O111" i="12"/>
  <c r="Q111" i="12"/>
  <c r="U111" i="12"/>
  <c r="F114" i="12"/>
  <c r="G114" i="12"/>
  <c r="M114" i="12" s="1"/>
  <c r="I114" i="12"/>
  <c r="K114" i="12"/>
  <c r="O114" i="12"/>
  <c r="Q114" i="12"/>
  <c r="U114" i="12"/>
  <c r="F117" i="12"/>
  <c r="G117" i="12" s="1"/>
  <c r="I117" i="12"/>
  <c r="K117" i="12"/>
  <c r="O117" i="12"/>
  <c r="Q117" i="12"/>
  <c r="U117" i="12"/>
  <c r="F120" i="12"/>
  <c r="G120" i="12" s="1"/>
  <c r="M120" i="12" s="1"/>
  <c r="I120" i="12"/>
  <c r="K120" i="12"/>
  <c r="O120" i="12"/>
  <c r="Q120" i="12"/>
  <c r="U120" i="12"/>
  <c r="F123" i="12"/>
  <c r="G123" i="12" s="1"/>
  <c r="M123" i="12" s="1"/>
  <c r="I123" i="12"/>
  <c r="K123" i="12"/>
  <c r="O123" i="12"/>
  <c r="Q123" i="12"/>
  <c r="U123" i="12"/>
  <c r="F126" i="12"/>
  <c r="G126" i="12" s="1"/>
  <c r="M126" i="12" s="1"/>
  <c r="I126" i="12"/>
  <c r="K126" i="12"/>
  <c r="O126" i="12"/>
  <c r="Q126" i="12"/>
  <c r="U126" i="12"/>
  <c r="F129" i="12"/>
  <c r="G129" i="12" s="1"/>
  <c r="M129" i="12" s="1"/>
  <c r="I129" i="12"/>
  <c r="K129" i="12"/>
  <c r="O129" i="12"/>
  <c r="Q129" i="12"/>
  <c r="U129" i="12"/>
  <c r="F131" i="12"/>
  <c r="G131" i="12" s="1"/>
  <c r="M131" i="12" s="1"/>
  <c r="I131" i="12"/>
  <c r="K131" i="12"/>
  <c r="O131" i="12"/>
  <c r="Q131" i="12"/>
  <c r="U131" i="12"/>
  <c r="F134" i="12"/>
  <c r="G134" i="12"/>
  <c r="M134" i="12" s="1"/>
  <c r="M133" i="12" s="1"/>
  <c r="I134" i="12"/>
  <c r="I133" i="12" s="1"/>
  <c r="K134" i="12"/>
  <c r="K133" i="12" s="1"/>
  <c r="O134" i="12"/>
  <c r="O133" i="12" s="1"/>
  <c r="Q134" i="12"/>
  <c r="Q133" i="12" s="1"/>
  <c r="U134" i="12"/>
  <c r="U133" i="12" s="1"/>
  <c r="F137" i="12"/>
  <c r="G137" i="12" s="1"/>
  <c r="I137" i="12"/>
  <c r="K137" i="12"/>
  <c r="O137" i="12"/>
  <c r="O136" i="12" s="1"/>
  <c r="Q137" i="12"/>
  <c r="Q136" i="12" s="1"/>
  <c r="U137" i="12"/>
  <c r="F139" i="12"/>
  <c r="G139" i="12" s="1"/>
  <c r="M139" i="12" s="1"/>
  <c r="I139" i="12"/>
  <c r="K139" i="12"/>
  <c r="O139" i="12"/>
  <c r="Q139" i="12"/>
  <c r="U139" i="12"/>
  <c r="F142" i="12"/>
  <c r="G142" i="12" s="1"/>
  <c r="M142" i="12" s="1"/>
  <c r="M141" i="12" s="1"/>
  <c r="I142" i="12"/>
  <c r="I141" i="12" s="1"/>
  <c r="K142" i="12"/>
  <c r="K141" i="12" s="1"/>
  <c r="O142" i="12"/>
  <c r="O141" i="12" s="1"/>
  <c r="Q142" i="12"/>
  <c r="Q141" i="12" s="1"/>
  <c r="U142" i="12"/>
  <c r="U141" i="12" s="1"/>
  <c r="F145" i="12"/>
  <c r="G145" i="12" s="1"/>
  <c r="I145" i="12"/>
  <c r="I144" i="12" s="1"/>
  <c r="K145" i="12"/>
  <c r="K144" i="12" s="1"/>
  <c r="O145" i="12"/>
  <c r="O144" i="12" s="1"/>
  <c r="Q145" i="12"/>
  <c r="Q144" i="12" s="1"/>
  <c r="U145" i="12"/>
  <c r="U144" i="12" s="1"/>
  <c r="I20" i="1"/>
  <c r="I19" i="1"/>
  <c r="AZ45" i="1"/>
  <c r="AZ44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M9" i="12" l="1"/>
  <c r="AD148" i="12"/>
  <c r="G39" i="1" s="1"/>
  <c r="O67" i="12"/>
  <c r="U47" i="12"/>
  <c r="I47" i="12"/>
  <c r="K116" i="12"/>
  <c r="K67" i="12"/>
  <c r="Q47" i="12"/>
  <c r="K25" i="12"/>
  <c r="U13" i="12"/>
  <c r="U116" i="12"/>
  <c r="I116" i="12"/>
  <c r="U67" i="12"/>
  <c r="I67" i="12"/>
  <c r="K57" i="12"/>
  <c r="O47" i="12"/>
  <c r="M41" i="12"/>
  <c r="U25" i="12"/>
  <c r="I25" i="12"/>
  <c r="Q13" i="12"/>
  <c r="O116" i="12"/>
  <c r="O25" i="12"/>
  <c r="K13" i="12"/>
  <c r="I13" i="12"/>
  <c r="K136" i="12"/>
  <c r="U136" i="12"/>
  <c r="I136" i="12"/>
  <c r="Q116" i="12"/>
  <c r="Q67" i="12"/>
  <c r="U57" i="12"/>
  <c r="I57" i="12"/>
  <c r="K47" i="12"/>
  <c r="O41" i="12"/>
  <c r="Q25" i="12"/>
  <c r="O13" i="12"/>
  <c r="Q8" i="12"/>
  <c r="G23" i="1"/>
  <c r="G136" i="12"/>
  <c r="I62" i="1" s="1"/>
  <c r="I17" i="1" s="1"/>
  <c r="M137" i="12"/>
  <c r="M136" i="12" s="1"/>
  <c r="G57" i="12"/>
  <c r="I58" i="1" s="1"/>
  <c r="M58" i="12"/>
  <c r="M57" i="12" s="1"/>
  <c r="G13" i="12"/>
  <c r="I52" i="1" s="1"/>
  <c r="M14" i="12"/>
  <c r="M13" i="12" s="1"/>
  <c r="G144" i="12"/>
  <c r="I64" i="1" s="1"/>
  <c r="M145" i="12"/>
  <c r="M144" i="12" s="1"/>
  <c r="G116" i="12"/>
  <c r="I60" i="1" s="1"/>
  <c r="M117" i="12"/>
  <c r="M116" i="12" s="1"/>
  <c r="G47" i="12"/>
  <c r="I56" i="1" s="1"/>
  <c r="M48" i="12"/>
  <c r="M47" i="12" s="1"/>
  <c r="G25" i="12"/>
  <c r="I54" i="1" s="1"/>
  <c r="M26" i="12"/>
  <c r="M25" i="12" s="1"/>
  <c r="M67" i="12"/>
  <c r="M8" i="12"/>
  <c r="G141" i="12"/>
  <c r="I63" i="1" s="1"/>
  <c r="I18" i="1" s="1"/>
  <c r="G133" i="12"/>
  <c r="I61" i="1" s="1"/>
  <c r="G67" i="12"/>
  <c r="I59" i="1" s="1"/>
  <c r="G54" i="12"/>
  <c r="I57" i="1" s="1"/>
  <c r="G41" i="12"/>
  <c r="I55" i="1" s="1"/>
  <c r="G22" i="12"/>
  <c r="I53" i="1" s="1"/>
  <c r="G8" i="12"/>
  <c r="H39" i="1" l="1"/>
  <c r="G40" i="1"/>
  <c r="G148" i="12"/>
  <c r="I51" i="1"/>
  <c r="G24" i="1"/>
  <c r="I65" i="1" l="1"/>
  <c r="I16" i="1"/>
  <c r="I21" i="1" s="1"/>
  <c r="G25" i="1"/>
  <c r="G26" i="1" s="1"/>
  <c r="G28" i="1"/>
  <c r="H40" i="1"/>
  <c r="I39" i="1"/>
  <c r="I40" i="1" s="1"/>
  <c r="J39" i="1" s="1"/>
  <c r="J40" i="1" s="1"/>
  <c r="G2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<sst xmlns="http://schemas.openxmlformats.org/spreadsheetml/2006/main" count="571" uniqueCount="285">
  <si>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</si>
  <si>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</si>
  <si>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</si>
  <si>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</si>
  <si>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</si>
  <si>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</si>
  <si>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</si>
  <si>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</si>
  <si>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</si>
  <si>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</si>
  <si>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</si>
  <si>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</si>
  <si>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</si>
  <si>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</si>
  <si>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</si>
  <si>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</si>
  <si>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</si>
  <si>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</si>
  <si>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</si>
  <si>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</si>
  <si>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</si>
  <si>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</si>
  <si>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</si>
  <si>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</si>
  <si>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</si>
  <si>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</si>
  <si>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</si>
  <si>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</si>
  <si>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</si>
  <si>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</si>
  <si>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</si>
  <si>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</si>
  <si>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</si>
  <si>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</si>
  <si>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</si>
  <si>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</si>
  <si>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</si>
  <si>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</si>
  <si>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</si>
  <si>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</si>
  <si>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</si>
  <si>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</si>
  <si>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</si>
  <si>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</si>
  <si>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</si>
  <si>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Pavel Bartošík  774 20 84 82</t>
  </si>
  <si>
    <t>Jamné - demolice části objektu</t>
  </si>
  <si>
    <t>Rozpočet</t>
  </si>
  <si>
    <t>Celkem za stavbu</t>
  </si>
  <si>
    <t>CZK</t>
  </si>
  <si>
    <t xml:space="preserve">Popis rozpočtu:  - </t>
  </si>
  <si>
    <t>Součásti rozpočtu není:</t>
  </si>
  <si>
    <t>- chemické WC (bude využito stávající v objektu)</t>
  </si>
  <si>
    <t>- zařízení staveniště (bude poskytnuto ve stávajícím objektu garáže)</t>
  </si>
  <si>
    <t>Rekapitulace dílů</t>
  </si>
  <si>
    <t>Typ dílu</t>
  </si>
  <si>
    <t>1</t>
  </si>
  <si>
    <t>Zemní práce</t>
  </si>
  <si>
    <t>2</t>
  </si>
  <si>
    <t>Základy,zvláštní zakládání</t>
  </si>
  <si>
    <t>38</t>
  </si>
  <si>
    <t>Kompletní konstrukce</t>
  </si>
  <si>
    <t>62</t>
  </si>
  <si>
    <t>Úpravy povrchů vnější</t>
  </si>
  <si>
    <t>64</t>
  </si>
  <si>
    <t>Výplně otvorů</t>
  </si>
  <si>
    <t>8</t>
  </si>
  <si>
    <t>Trubní vedení</t>
  </si>
  <si>
    <t>90</t>
  </si>
  <si>
    <t>Přípočty</t>
  </si>
  <si>
    <t>94</t>
  </si>
  <si>
    <t>Lešení a stavební výtahy</t>
  </si>
  <si>
    <t>96</t>
  </si>
  <si>
    <t>Bourání konstrukcí</t>
  </si>
  <si>
    <t>97</t>
  </si>
  <si>
    <t>Odvoz a likvidace odpadu</t>
  </si>
  <si>
    <t>99</t>
  </si>
  <si>
    <t>Staveništní přesun hmot</t>
  </si>
  <si>
    <t>725</t>
  </si>
  <si>
    <t>Zařizovací předměty</t>
  </si>
  <si>
    <t>M21</t>
  </si>
  <si>
    <t>Elektromontáže</t>
  </si>
  <si>
    <t>M56</t>
  </si>
  <si>
    <t>Geodetické práce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</si>
  <si>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</si>
  <si>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</si>
  <si>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</si>
  <si>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</si>
  <si>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</si>
  <si>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</si>
  <si>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</si>
  <si>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</si>
  <si>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</si>
  <si>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</si>
  <si>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</si>
  <si>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</si>
  <si>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</si>
  <si>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</si>
  <si>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</si>
  <si>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</si>
  <si>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</si>
  <si>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</si>
  <si>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</si>
  <si>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</si>
  <si>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</si>
  <si>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</si>
  <si>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</si>
  <si>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</si>
  <si>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</si>
  <si>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</si>
  <si>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</si>
  <si>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</si>
  <si>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</si>
  <si>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181300010RAD</t>
  </si>
  <si>
    <t>Rozprostření ornice v rovině tloušťka 15 cm, dovoz ornice ze vzdálenosti 10 km, osetí trávou</t>
  </si>
  <si>
    <t>m2</t>
  </si>
  <si>
    <t>POL2_0</t>
  </si>
  <si>
    <t>4,7*12+4,7*7,9+1*2,4</t>
  </si>
  <si>
    <t>VV</t>
  </si>
  <si>
    <t>174101102R00</t>
  </si>
  <si>
    <t>Zásyp ruční se zhutněním</t>
  </si>
  <si>
    <t>m3</t>
  </si>
  <si>
    <t>POL1_0</t>
  </si>
  <si>
    <t>sklep:1,6*3,55*(3,84+2,99)</t>
  </si>
  <si>
    <t>632451024R00</t>
  </si>
  <si>
    <t>Vyrovnávací potěr MC 15, v pásu, tl. 50 mm</t>
  </si>
  <si>
    <t>vyrovnání pod bednící tvárnic:0,65*(7,9+3,4)</t>
  </si>
  <si>
    <t>274272140RT3</t>
  </si>
  <si>
    <t>Zdivo základové z bednicích tvárnic, tl. 300 mm, výplň tvárnic betonem C 16/20</t>
  </si>
  <si>
    <t>0,25*(7,9+3,4)</t>
  </si>
  <si>
    <t>953981202R00</t>
  </si>
  <si>
    <t>Chemické kotvy, beton, hl. 90 mm, M10, malta 2slož</t>
  </si>
  <si>
    <t>kus</t>
  </si>
  <si>
    <t>2*(7,9+3,4)-0,6</t>
  </si>
  <si>
    <t>345232121RT1</t>
  </si>
  <si>
    <t>Stříška plotu ze zákrytových desek, šířka 300 mm, včetně dodávky desek ZD 1 - 20 a ZD 2 - 20</t>
  </si>
  <si>
    <t>m</t>
  </si>
  <si>
    <t>(7,9+3,4)+0,2</t>
  </si>
  <si>
    <t>38-1</t>
  </si>
  <si>
    <t>Nová stříška nad vchodem, vč. montáže</t>
  </si>
  <si>
    <t>kpl</t>
  </si>
  <si>
    <t>622904112R00</t>
  </si>
  <si>
    <t>Očištění fasád tlakovou vodou složitost 1 - 2</t>
  </si>
  <si>
    <t>knihovna:(4,7+4,1)*(4,3+7,3)/2</t>
  </si>
  <si>
    <t>garáž:6*6</t>
  </si>
  <si>
    <t>602016193R00</t>
  </si>
  <si>
    <t>Penetrace hloubková stěn</t>
  </si>
  <si>
    <t>622461151R00</t>
  </si>
  <si>
    <t>Omítka vnější stěn břízolit, škrábaná, slož. 1 - 2</t>
  </si>
  <si>
    <t>622421491R00</t>
  </si>
  <si>
    <t>Rohová lišta</t>
  </si>
  <si>
    <t>7,3</t>
  </si>
  <si>
    <t>622311011R00</t>
  </si>
  <si>
    <t>Soklová lišta</t>
  </si>
  <si>
    <t>knihovna:(4,7+4,1)</t>
  </si>
  <si>
    <t>garáž:6</t>
  </si>
  <si>
    <t>622471317RU2</t>
  </si>
  <si>
    <t>Nátěr nebo nástřik stěn vnějších, složitost 1 - 2, hmota nátěrová SilikatColor</t>
  </si>
  <si>
    <t>642202011RAB</t>
  </si>
  <si>
    <t>Zazdění dveří jednokřídlových, omítka, zeď tloušťky 30 cm</t>
  </si>
  <si>
    <t>do sklepa:1</t>
  </si>
  <si>
    <t>642202011RAC</t>
  </si>
  <si>
    <t>Zazdění dveří jednokřídlových, omítka, zeď tloušťky 45 cm</t>
  </si>
  <si>
    <t>1NP:1</t>
  </si>
  <si>
    <t>na půdu:1</t>
  </si>
  <si>
    <t>893152111R00</t>
  </si>
  <si>
    <t>Montáž šachty vodoměrné a revizní plastové hranaté</t>
  </si>
  <si>
    <t>28697267R</t>
  </si>
  <si>
    <t>Šachta vodoměrná HS v. 1700 mm</t>
  </si>
  <si>
    <t>POL3_0</t>
  </si>
  <si>
    <t>8-1</t>
  </si>
  <si>
    <t>Nové propojení vody do stávající budovy, vč. pomocných prací</t>
  </si>
  <si>
    <t>900100002RA0</t>
  </si>
  <si>
    <t>Oplocení z poplastovaného pletiva, ocelové sloupky, v. 1500mm</t>
  </si>
  <si>
    <t>100 m</t>
  </si>
  <si>
    <t>(7,9+3,4)/100</t>
  </si>
  <si>
    <t>941941031R00</t>
  </si>
  <si>
    <t>Montáž lešení leh.řad.s podlahami,š.do 1 m, H 10 m</t>
  </si>
  <si>
    <t>knihovna:(6+5)*6</t>
  </si>
  <si>
    <t>garáž:6*5</t>
  </si>
  <si>
    <t>941941191R00</t>
  </si>
  <si>
    <t>Příplatek za každý měsíc použití lešení k pol.1031</t>
  </si>
  <si>
    <t>941941831R00</t>
  </si>
  <si>
    <t>Demontáž lešení leh.řad.s podlahami,š.1 m, H 10 m</t>
  </si>
  <si>
    <t>962031116R00</t>
  </si>
  <si>
    <t>Bourání příček z cihel pálených plných tl. 140 mm</t>
  </si>
  <si>
    <t>3,5*(4,05+3,4)-0,8*1,97*2</t>
  </si>
  <si>
    <t>962032231R00</t>
  </si>
  <si>
    <t>Bourání zdiva z cihel pálených na MVC</t>
  </si>
  <si>
    <t>1PP - schody:1</t>
  </si>
  <si>
    <t>1NP:3,8*0,65*(12+7,9*2+4,05*3)</t>
  </si>
  <si>
    <t>otvory:-0,65*(2,5*1,65*2+2,4*1,46+1*2*3+1*1)</t>
  </si>
  <si>
    <t>půda:0,3*((0,3+4)/2*(4,7+9,4)+0,3*(7,6+11,4))</t>
  </si>
  <si>
    <t>962032631R00</t>
  </si>
  <si>
    <t>Bourání zdiva komínového z cihel na MVC</t>
  </si>
  <si>
    <t>0,75*0,45*5*2</t>
  </si>
  <si>
    <t>965042141RT4</t>
  </si>
  <si>
    <t>Bourání mazanin betonových tl. 10 cm, nad 4 m2, pneumat. kladivo, tl. mazaniny 8 - 10 cm</t>
  </si>
  <si>
    <t>podklaďák:0,1*4,7*12</t>
  </si>
  <si>
    <t>1NP:0,08*(4,97*4,05+4,8*4,05+2,56*3,4)</t>
  </si>
  <si>
    <t>půda:0,08*(4,4*10+7,4*4,3)</t>
  </si>
  <si>
    <t>965082923R00</t>
  </si>
  <si>
    <t>Odstranění násypu tl. do 10 cm, plocha nad 2 m2</t>
  </si>
  <si>
    <t>pod podlahou:0,1*(4,97*4,05+4,8*4,05)</t>
  </si>
  <si>
    <t>765312810R00</t>
  </si>
  <si>
    <t>Demontáž krytiny dvoudrážkové, na sucho, do suti</t>
  </si>
  <si>
    <t>6,5*(12,5+8,2)</t>
  </si>
  <si>
    <t>přístřešek:2*2,5</t>
  </si>
  <si>
    <t>765318861R00</t>
  </si>
  <si>
    <t>Demontáž krytiny z hřebenáčů, zvětr.malta, do suti</t>
  </si>
  <si>
    <t>8,2</t>
  </si>
  <si>
    <t>963031432R00</t>
  </si>
  <si>
    <t>Bourání cihelných kleneb na MVC tl. 15 cm</t>
  </si>
  <si>
    <t>3,55*(3,84+2,99)</t>
  </si>
  <si>
    <t>963042819R00</t>
  </si>
  <si>
    <t>Bourání schodišťových stupňů betonových</t>
  </si>
  <si>
    <t>1*4</t>
  </si>
  <si>
    <t>762900030RAA</t>
  </si>
  <si>
    <t>Demontáž dřevěného krovu, bez bednění</t>
  </si>
  <si>
    <t>5*8,5+12,5*5</t>
  </si>
  <si>
    <t>762900060RAB</t>
  </si>
  <si>
    <t>Demontáž dřevěných podlah z prken, s polštáři</t>
  </si>
  <si>
    <t>půda:(4,4*10+7,4*4,3)</t>
  </si>
  <si>
    <t>762841812R00</t>
  </si>
  <si>
    <t>Demontáž podbití stropů z prken s omítkou</t>
  </si>
  <si>
    <t>(4,97*4,05+4,8*4,05+4,67*3,4+3,4*2,56)</t>
  </si>
  <si>
    <t>968062356R00</t>
  </si>
  <si>
    <t>Vybourání dřevěných rámů oken dvojitých pl. 4 m2</t>
  </si>
  <si>
    <t>1NP:(2,5*1,65*2+2,4*1,46+1*2*3+1*1)</t>
  </si>
  <si>
    <t>968062455R00</t>
  </si>
  <si>
    <t>Vybourání dřevěných dveřních zárubní pl. do 2 m2</t>
  </si>
  <si>
    <t>0,8*1,97*3</t>
  </si>
  <si>
    <t>776511810RT1</t>
  </si>
  <si>
    <t>Odstranění PVC a koberců lepených bez podložky, z ploch nad 20 m2</t>
  </si>
  <si>
    <t>(4,97*4,05+4,8*4,05+4,67*3,4)</t>
  </si>
  <si>
    <t>764352811R00</t>
  </si>
  <si>
    <t>Demontáž žlabů půlkruh. rovných, rš 330 mm, do 45°</t>
  </si>
  <si>
    <t>12,5+8,2+5</t>
  </si>
  <si>
    <t>přístřešek:2,5</t>
  </si>
  <si>
    <t>764454801R00</t>
  </si>
  <si>
    <t>Demontáž odpadních trub kruhových,D 75 a 100 mm</t>
  </si>
  <si>
    <t>3+4</t>
  </si>
  <si>
    <t>764331831R00</t>
  </si>
  <si>
    <t>Demontáž lemování zdí, rš 250 a 330 mm, do 45°</t>
  </si>
  <si>
    <t>6,5*4+4,3</t>
  </si>
  <si>
    <t>přístřešek:2+2,5</t>
  </si>
  <si>
    <t>764410850R00</t>
  </si>
  <si>
    <t>Demontáž oplechování parapetů,rš od 100 do 330 mm</t>
  </si>
  <si>
    <t>2,5*2+2,4+1</t>
  </si>
  <si>
    <t>979088212R00</t>
  </si>
  <si>
    <t>Nakládání suti na dopr.prostředky-zvlášt.zakl.obj.</t>
  </si>
  <si>
    <t>t</t>
  </si>
  <si>
    <t>(0,4104+254,15004)</t>
  </si>
  <si>
    <t>zásyp sklepa:-38,7944*2</t>
  </si>
  <si>
    <t>979081111R00</t>
  </si>
  <si>
    <t>Odvoz suti a vybour. hmot na skládku do 1 km</t>
  </si>
  <si>
    <t>979081121R00</t>
  </si>
  <si>
    <t>Příplatek k odvozu za každý další 1 km</t>
  </si>
  <si>
    <t>(0,4104+254,15004)*9</t>
  </si>
  <si>
    <t>zásyp sklepa:-38,7944*2*9</t>
  </si>
  <si>
    <t>979999997R00</t>
  </si>
  <si>
    <t>Poplatek za recyklaci směsi suti betonu, cihel, tašek a keram.výrobků</t>
  </si>
  <si>
    <t>7,31244+176,92362+5,37975+34,24828+5,53959+5,8611+0,1886+6,75477+0,28</t>
  </si>
  <si>
    <t>979990161R00</t>
  </si>
  <si>
    <t>Poplatek za uložení - dřevo</t>
  </si>
  <si>
    <t>4,3164+1,54673+4,10563+1,01272+0,41606</t>
  </si>
  <si>
    <t>979990181R00</t>
  </si>
  <si>
    <t>Poplatek za uložení suti - PVC podlahová krytina</t>
  </si>
  <si>
    <t>0,05545</t>
  </si>
  <si>
    <t>999281105R00</t>
  </si>
  <si>
    <t>Přesun hmot pro opravy a údržbu do výšky 6 m</t>
  </si>
  <si>
    <t>0,00288+3,61210+6,27536+4,55574+0,51905+0,58653+1,84608+0,18294</t>
  </si>
  <si>
    <t>725290020RA0</t>
  </si>
  <si>
    <t>Demontáž umyvadla včetně baterie a konzol</t>
  </si>
  <si>
    <t>725-1</t>
  </si>
  <si>
    <t>Zaslepení instalací</t>
  </si>
  <si>
    <t>21-1</t>
  </si>
  <si>
    <t>Odpojení elektroinstalace vč. její demontáže, a likvidace</t>
  </si>
  <si>
    <t>56-1</t>
  </si>
  <si>
    <t>Zaměření stavby a geometrický plán, po skončení stavby pro zápis do katastru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</si>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</sst>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8"/>
  <sheetViews>
    <sheetView showGridLines="0" topLeftCell="B1" zoomScaleNormal="100" zoomScaleSheetLayoutView="75" workbookViewId="0">
      <selection activeCell="B6" sqref="B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229" t="s">
        <v>42</v>
      </c>
      <c r="C1" s="230"/>
      <c r="D1" s="230"/>
      <c r="E1" s="230"/>
      <c r="F1" s="230"/>
      <c r="G1" s="230"/>
      <c r="H1" s="230"/>
      <c r="I1" s="230"/>
      <c r="J1" s="231"/>
    </row>
    <row r="2" spans="1:15" ht="23.25" customHeight="1" x14ac:dyDescent="0.2">
      <c r="A2" s="4"/>
      <c r="B2" s="79" t="s">
        <v>40</v>
      </c>
      <c r="C2" s="80"/>
      <c r="D2" s="246" t="s">
        <v>46</v>
      </c>
      <c r="E2" s="247"/>
      <c r="F2" s="247"/>
      <c r="G2" s="247"/>
      <c r="H2" s="247"/>
      <c r="I2" s="247"/>
      <c r="J2" s="248"/>
      <c r="O2" s="2"/>
    </row>
    <row r="3" spans="1:15" ht="23.25" hidden="1" customHeight="1" x14ac:dyDescent="0.2">
      <c r="A3" s="4"/>
      <c r="B3" s="81" t="s">
        <v>43</v>
      </c>
      <c r="C3" s="82"/>
      <c r="D3" s="212"/>
      <c r="E3" s="213"/>
      <c r="F3" s="213"/>
      <c r="G3" s="213"/>
      <c r="H3" s="213"/>
      <c r="I3" s="213"/>
      <c r="J3" s="214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41"/>
      <c r="E11" s="241"/>
      <c r="F11" s="241"/>
      <c r="G11" s="241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6"/>
      <c r="E12" s="226"/>
      <c r="F12" s="226"/>
      <c r="G12" s="226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7"/>
      <c r="E13" s="227"/>
      <c r="F13" s="227"/>
      <c r="G13" s="227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45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9"/>
      <c r="F15" s="249"/>
      <c r="G15" s="222"/>
      <c r="H15" s="222"/>
      <c r="I15" s="222" t="s">
        <v>28</v>
      </c>
      <c r="J15" s="223"/>
    </row>
    <row r="16" spans="1:15" ht="23.25" customHeight="1" x14ac:dyDescent="0.2">
      <c r="A16" s="140" t="s">
        <v>23</v>
      </c>
      <c r="B16" s="141" t="s">
        <v>23</v>
      </c>
      <c r="C16" s="56"/>
      <c r="D16" s="57"/>
      <c r="E16" s="224"/>
      <c r="F16" s="225"/>
      <c r="G16" s="224"/>
      <c r="H16" s="225"/>
      <c r="I16" s="224">
        <f>SUMIF(F51:F64,A16,I51:I64)+SUMIF(F51:F64,"PSU",I51:I64)</f>
        <v>0</v>
      </c>
      <c r="J16" s="238"/>
    </row>
    <row r="17" spans="1:10" ht="23.25" customHeight="1" x14ac:dyDescent="0.2">
      <c r="A17" s="140" t="s">
        <v>24</v>
      </c>
      <c r="B17" s="141" t="s">
        <v>24</v>
      </c>
      <c r="C17" s="56"/>
      <c r="D17" s="57"/>
      <c r="E17" s="224"/>
      <c r="F17" s="225"/>
      <c r="G17" s="224"/>
      <c r="H17" s="225"/>
      <c r="I17" s="224">
        <f>SUMIF(F51:F64,A17,I51:I64)</f>
        <v>0</v>
      </c>
      <c r="J17" s="238"/>
    </row>
    <row r="18" spans="1:10" ht="23.25" customHeight="1" x14ac:dyDescent="0.2">
      <c r="A18" s="140" t="s">
        <v>25</v>
      </c>
      <c r="B18" s="141" t="s">
        <v>25</v>
      </c>
      <c r="C18" s="56"/>
      <c r="D18" s="57"/>
      <c r="E18" s="224"/>
      <c r="F18" s="225"/>
      <c r="G18" s="224"/>
      <c r="H18" s="225"/>
      <c r="I18" s="224">
        <f>SUMIF(F51:F64,A18,I51:I64)</f>
        <v>0</v>
      </c>
      <c r="J18" s="238"/>
    </row>
    <row r="19" spans="1:10" ht="23.25" customHeight="1" x14ac:dyDescent="0.2">
      <c r="A19" s="140" t="s">
        <v>84</v>
      </c>
      <c r="B19" s="141" t="s">
        <v>26</v>
      </c>
      <c r="C19" s="56"/>
      <c r="D19" s="57"/>
      <c r="E19" s="224"/>
      <c r="F19" s="225"/>
      <c r="G19" s="224"/>
      <c r="H19" s="225"/>
      <c r="I19" s="224">
        <f>SUMIF(F51:F64,A19,I51:I64)</f>
        <v>0</v>
      </c>
      <c r="J19" s="238"/>
    </row>
    <row r="20" spans="1:10" ht="23.25" customHeight="1" x14ac:dyDescent="0.2">
      <c r="A20" s="140" t="s">
        <v>85</v>
      </c>
      <c r="B20" s="141" t="s">
        <v>27</v>
      </c>
      <c r="C20" s="56"/>
      <c r="D20" s="57"/>
      <c r="E20" s="224"/>
      <c r="F20" s="225"/>
      <c r="G20" s="224"/>
      <c r="H20" s="225"/>
      <c r="I20" s="224">
        <f>SUMIF(F51:F64,A20,I51:I64)</f>
        <v>0</v>
      </c>
      <c r="J20" s="238"/>
    </row>
    <row r="21" spans="1:10" ht="23.25" customHeight="1" x14ac:dyDescent="0.2">
      <c r="A21" s="4"/>
      <c r="B21" s="72" t="s">
        <v>28</v>
      </c>
      <c r="C21" s="73"/>
      <c r="D21" s="74"/>
      <c r="E21" s="239"/>
      <c r="F21" s="240"/>
      <c r="G21" s="239"/>
      <c r="H21" s="240"/>
      <c r="I21" s="239">
        <f>SUM(I16:J20)</f>
        <v>0</v>
      </c>
      <c r="J21" s="245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36">
        <f>ZakladDPHSniVypocet</f>
        <v>0</v>
      </c>
      <c r="H23" s="237"/>
      <c r="I23" s="237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43">
        <f>ZakladDPHSni*SazbaDPH1/100</f>
        <v>0</v>
      </c>
      <c r="H24" s="244"/>
      <c r="I24" s="244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36">
        <f>ZakladDPHZaklVypocet</f>
        <v>0</v>
      </c>
      <c r="H25" s="237"/>
      <c r="I25" s="237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32">
        <f>ZakladDPHZakl*SazbaDPH2/100</f>
        <v>0</v>
      </c>
      <c r="H26" s="233"/>
      <c r="I26" s="233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34">
        <f>0</f>
        <v>0</v>
      </c>
      <c r="H27" s="234"/>
      <c r="I27" s="234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21">
        <f>ZakladDPHSniVypocet+ZakladDPHZaklVypocet</f>
        <v>0</v>
      </c>
      <c r="H28" s="221"/>
      <c r="I28" s="221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5">
        <f>ZakladDPHSni+DPHSni+ZakladDPHZakl+DPHZakl+Zaokrouhleni</f>
        <v>0</v>
      </c>
      <c r="H29" s="235"/>
      <c r="I29" s="235"/>
      <c r="J29" s="117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45009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228"/>
      <c r="E34" s="228"/>
      <c r="F34" s="30"/>
      <c r="G34" s="228"/>
      <c r="H34" s="228"/>
      <c r="I34" s="228"/>
      <c r="J34" s="36"/>
    </row>
    <row r="35" spans="1:52" ht="12.75" customHeight="1" x14ac:dyDescent="0.2">
      <c r="A35" s="4"/>
      <c r="B35" s="4"/>
      <c r="C35" s="5"/>
      <c r="D35" s="242" t="s">
        <v>2</v>
      </c>
      <c r="E35" s="242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52" ht="25.5" hidden="1" customHeight="1" x14ac:dyDescent="0.2">
      <c r="A39" s="95">
        <v>1</v>
      </c>
      <c r="B39" s="101" t="s">
        <v>47</v>
      </c>
      <c r="C39" s="215" t="s">
        <v>46</v>
      </c>
      <c r="D39" s="216"/>
      <c r="E39" s="216"/>
      <c r="F39" s="106">
        <f>'Rozpočet Pol'!AC148</f>
        <v>0</v>
      </c>
      <c r="G39" s="107">
        <f>'Rozpočet Pol'!AD148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52" ht="25.5" hidden="1" customHeight="1" x14ac:dyDescent="0.2">
      <c r="A40" s="95"/>
      <c r="B40" s="217" t="s">
        <v>48</v>
      </c>
      <c r="C40" s="218"/>
      <c r="D40" s="218"/>
      <c r="E40" s="219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2" spans="1:52" x14ac:dyDescent="0.2">
      <c r="B42" t="s">
        <v>50</v>
      </c>
    </row>
    <row r="43" spans="1:52" x14ac:dyDescent="0.2">
      <c r="B43" s="220" t="s">
        <v>51</v>
      </c>
      <c r="C43" s="220"/>
      <c r="D43" s="220"/>
      <c r="E43" s="220"/>
      <c r="F43" s="220"/>
      <c r="G43" s="220"/>
      <c r="H43" s="220"/>
      <c r="I43" s="220"/>
      <c r="J43" s="220"/>
      <c r="AZ43" s="118" t="str">
        <f>B43</f>
        <v>Součásti rozpočtu není:</v>
      </c>
    </row>
    <row r="44" spans="1:52" x14ac:dyDescent="0.2">
      <c r="B44" s="220" t="s">
        <v>52</v>
      </c>
      <c r="C44" s="220"/>
      <c r="D44" s="220"/>
      <c r="E44" s="220"/>
      <c r="F44" s="220"/>
      <c r="G44" s="220"/>
      <c r="H44" s="220"/>
      <c r="I44" s="220"/>
      <c r="J44" s="220"/>
      <c r="AZ44" s="118" t="str">
        <f>B44</f>
        <v>- chemické WC (bude využito stávající v objektu)</v>
      </c>
    </row>
    <row r="45" spans="1:52" x14ac:dyDescent="0.2">
      <c r="B45" s="220" t="s">
        <v>53</v>
      </c>
      <c r="C45" s="220"/>
      <c r="D45" s="220"/>
      <c r="E45" s="220"/>
      <c r="F45" s="220"/>
      <c r="G45" s="220"/>
      <c r="H45" s="220"/>
      <c r="I45" s="220"/>
      <c r="J45" s="220"/>
      <c r="AZ45" s="118" t="str">
        <f>B45</f>
        <v>- zařízení staveniště (bude poskytnuto ve stávajícím objektu garáže)</v>
      </c>
    </row>
    <row r="48" spans="1:52" ht="15.75" x14ac:dyDescent="0.25">
      <c r="B48" s="119" t="s">
        <v>54</v>
      </c>
    </row>
    <row r="50" spans="1:10" ht="25.5" customHeight="1" x14ac:dyDescent="0.2">
      <c r="A50" s="120"/>
      <c r="B50" s="124" t="s">
        <v>16</v>
      </c>
      <c r="C50" s="124" t="s">
        <v>5</v>
      </c>
      <c r="D50" s="125"/>
      <c r="E50" s="125"/>
      <c r="F50" s="128" t="s">
        <v>55</v>
      </c>
      <c r="G50" s="128"/>
      <c r="H50" s="128"/>
      <c r="I50" s="208" t="s">
        <v>28</v>
      </c>
      <c r="J50" s="208"/>
    </row>
    <row r="51" spans="1:10" ht="25.5" customHeight="1" x14ac:dyDescent="0.2">
      <c r="A51" s="121"/>
      <c r="B51" s="129" t="s">
        <v>56</v>
      </c>
      <c r="C51" s="210" t="s">
        <v>57</v>
      </c>
      <c r="D51" s="211"/>
      <c r="E51" s="211"/>
      <c r="F51" s="131" t="s">
        <v>23</v>
      </c>
      <c r="G51" s="132"/>
      <c r="H51" s="132"/>
      <c r="I51" s="209">
        <f>'Rozpočet Pol'!G8</f>
        <v>0</v>
      </c>
      <c r="J51" s="209"/>
    </row>
    <row r="52" spans="1:10" ht="25.5" customHeight="1" x14ac:dyDescent="0.2">
      <c r="A52" s="121"/>
      <c r="B52" s="123" t="s">
        <v>58</v>
      </c>
      <c r="C52" s="202" t="s">
        <v>59</v>
      </c>
      <c r="D52" s="203"/>
      <c r="E52" s="203"/>
      <c r="F52" s="133" t="s">
        <v>23</v>
      </c>
      <c r="G52" s="134"/>
      <c r="H52" s="134"/>
      <c r="I52" s="201">
        <f>'Rozpočet Pol'!G13</f>
        <v>0</v>
      </c>
      <c r="J52" s="201"/>
    </row>
    <row r="53" spans="1:10" ht="25.5" customHeight="1" x14ac:dyDescent="0.2">
      <c r="A53" s="121"/>
      <c r="B53" s="123" t="s">
        <v>60</v>
      </c>
      <c r="C53" s="202" t="s">
        <v>61</v>
      </c>
      <c r="D53" s="203"/>
      <c r="E53" s="203"/>
      <c r="F53" s="133" t="s">
        <v>23</v>
      </c>
      <c r="G53" s="134"/>
      <c r="H53" s="134"/>
      <c r="I53" s="201">
        <f>'Rozpočet Pol'!G22</f>
        <v>0</v>
      </c>
      <c r="J53" s="201"/>
    </row>
    <row r="54" spans="1:10" ht="25.5" customHeight="1" x14ac:dyDescent="0.2">
      <c r="A54" s="121"/>
      <c r="B54" s="123" t="s">
        <v>62</v>
      </c>
      <c r="C54" s="202" t="s">
        <v>63</v>
      </c>
      <c r="D54" s="203"/>
      <c r="E54" s="203"/>
      <c r="F54" s="133" t="s">
        <v>23</v>
      </c>
      <c r="G54" s="134"/>
      <c r="H54" s="134"/>
      <c r="I54" s="201">
        <f>'Rozpočet Pol'!G25</f>
        <v>0</v>
      </c>
      <c r="J54" s="201"/>
    </row>
    <row r="55" spans="1:10" ht="25.5" customHeight="1" x14ac:dyDescent="0.2">
      <c r="A55" s="121"/>
      <c r="B55" s="123" t="s">
        <v>64</v>
      </c>
      <c r="C55" s="202" t="s">
        <v>65</v>
      </c>
      <c r="D55" s="203"/>
      <c r="E55" s="203"/>
      <c r="F55" s="133" t="s">
        <v>23</v>
      </c>
      <c r="G55" s="134"/>
      <c r="H55" s="134"/>
      <c r="I55" s="201">
        <f>'Rozpočet Pol'!G41</f>
        <v>0</v>
      </c>
      <c r="J55" s="201"/>
    </row>
    <row r="56" spans="1:10" ht="25.5" customHeight="1" x14ac:dyDescent="0.2">
      <c r="A56" s="121"/>
      <c r="B56" s="123" t="s">
        <v>66</v>
      </c>
      <c r="C56" s="202" t="s">
        <v>67</v>
      </c>
      <c r="D56" s="203"/>
      <c r="E56" s="203"/>
      <c r="F56" s="133" t="s">
        <v>23</v>
      </c>
      <c r="G56" s="134"/>
      <c r="H56" s="134"/>
      <c r="I56" s="201">
        <f>'Rozpočet Pol'!G47</f>
        <v>0</v>
      </c>
      <c r="J56" s="201"/>
    </row>
    <row r="57" spans="1:10" ht="25.5" customHeight="1" x14ac:dyDescent="0.2">
      <c r="A57" s="121"/>
      <c r="B57" s="123" t="s">
        <v>68</v>
      </c>
      <c r="C57" s="202" t="s">
        <v>69</v>
      </c>
      <c r="D57" s="203"/>
      <c r="E57" s="203"/>
      <c r="F57" s="133" t="s">
        <v>23</v>
      </c>
      <c r="G57" s="134"/>
      <c r="H57" s="134"/>
      <c r="I57" s="201">
        <f>'Rozpočet Pol'!G54</f>
        <v>0</v>
      </c>
      <c r="J57" s="201"/>
    </row>
    <row r="58" spans="1:10" ht="25.5" customHeight="1" x14ac:dyDescent="0.2">
      <c r="A58" s="121"/>
      <c r="B58" s="123" t="s">
        <v>70</v>
      </c>
      <c r="C58" s="202" t="s">
        <v>71</v>
      </c>
      <c r="D58" s="203"/>
      <c r="E58" s="203"/>
      <c r="F58" s="133" t="s">
        <v>23</v>
      </c>
      <c r="G58" s="134"/>
      <c r="H58" s="134"/>
      <c r="I58" s="201">
        <f>'Rozpočet Pol'!G57</f>
        <v>0</v>
      </c>
      <c r="J58" s="201"/>
    </row>
    <row r="59" spans="1:10" ht="25.5" customHeight="1" x14ac:dyDescent="0.2">
      <c r="A59" s="121"/>
      <c r="B59" s="123" t="s">
        <v>72</v>
      </c>
      <c r="C59" s="202" t="s">
        <v>73</v>
      </c>
      <c r="D59" s="203"/>
      <c r="E59" s="203"/>
      <c r="F59" s="133" t="s">
        <v>23</v>
      </c>
      <c r="G59" s="134"/>
      <c r="H59" s="134"/>
      <c r="I59" s="201">
        <f>'Rozpočet Pol'!G67</f>
        <v>0</v>
      </c>
      <c r="J59" s="201"/>
    </row>
    <row r="60" spans="1:10" ht="25.5" customHeight="1" x14ac:dyDescent="0.2">
      <c r="A60" s="121"/>
      <c r="B60" s="123" t="s">
        <v>74</v>
      </c>
      <c r="C60" s="202" t="s">
        <v>75</v>
      </c>
      <c r="D60" s="203"/>
      <c r="E60" s="203"/>
      <c r="F60" s="133" t="s">
        <v>23</v>
      </c>
      <c r="G60" s="134"/>
      <c r="H60" s="134"/>
      <c r="I60" s="201">
        <f>'Rozpočet Pol'!G116</f>
        <v>0</v>
      </c>
      <c r="J60" s="201"/>
    </row>
    <row r="61" spans="1:10" ht="25.5" customHeight="1" x14ac:dyDescent="0.2">
      <c r="A61" s="121"/>
      <c r="B61" s="123" t="s">
        <v>76</v>
      </c>
      <c r="C61" s="202" t="s">
        <v>77</v>
      </c>
      <c r="D61" s="203"/>
      <c r="E61" s="203"/>
      <c r="F61" s="133" t="s">
        <v>23</v>
      </c>
      <c r="G61" s="134"/>
      <c r="H61" s="134"/>
      <c r="I61" s="201">
        <f>'Rozpočet Pol'!G133</f>
        <v>0</v>
      </c>
      <c r="J61" s="201"/>
    </row>
    <row r="62" spans="1:10" ht="25.5" customHeight="1" x14ac:dyDescent="0.2">
      <c r="A62" s="121"/>
      <c r="B62" s="123" t="s">
        <v>78</v>
      </c>
      <c r="C62" s="202" t="s">
        <v>79</v>
      </c>
      <c r="D62" s="203"/>
      <c r="E62" s="203"/>
      <c r="F62" s="133" t="s">
        <v>24</v>
      </c>
      <c r="G62" s="134"/>
      <c r="H62" s="134"/>
      <c r="I62" s="201">
        <f>'Rozpočet Pol'!G136</f>
        <v>0</v>
      </c>
      <c r="J62" s="201"/>
    </row>
    <row r="63" spans="1:10" ht="25.5" customHeight="1" x14ac:dyDescent="0.2">
      <c r="A63" s="121"/>
      <c r="B63" s="123" t="s">
        <v>80</v>
      </c>
      <c r="C63" s="202" t="s">
        <v>81</v>
      </c>
      <c r="D63" s="203"/>
      <c r="E63" s="203"/>
      <c r="F63" s="133" t="s">
        <v>25</v>
      </c>
      <c r="G63" s="134"/>
      <c r="H63" s="134"/>
      <c r="I63" s="201">
        <f>'Rozpočet Pol'!G141</f>
        <v>0</v>
      </c>
      <c r="J63" s="201"/>
    </row>
    <row r="64" spans="1:10" ht="25.5" customHeight="1" x14ac:dyDescent="0.2">
      <c r="A64" s="121"/>
      <c r="B64" s="130" t="s">
        <v>82</v>
      </c>
      <c r="C64" s="205" t="s">
        <v>83</v>
      </c>
      <c r="D64" s="206"/>
      <c r="E64" s="206"/>
      <c r="F64" s="135" t="s">
        <v>25</v>
      </c>
      <c r="G64" s="136"/>
      <c r="H64" s="136"/>
      <c r="I64" s="204">
        <f>'Rozpočet Pol'!G144</f>
        <v>0</v>
      </c>
      <c r="J64" s="204"/>
    </row>
    <row r="65" spans="1:10" ht="25.5" customHeight="1" x14ac:dyDescent="0.2">
      <c r="A65" s="122"/>
      <c r="B65" s="126" t="s">
        <v>1</v>
      </c>
      <c r="C65" s="126"/>
      <c r="D65" s="127"/>
      <c r="E65" s="127"/>
      <c r="F65" s="137"/>
      <c r="G65" s="138"/>
      <c r="H65" s="138"/>
      <c r="I65" s="207">
        <f>SUM(I51:I64)</f>
        <v>0</v>
      </c>
      <c r="J65" s="207"/>
    </row>
    <row r="66" spans="1:10" x14ac:dyDescent="0.2">
      <c r="F66" s="139"/>
      <c r="G66" s="94"/>
      <c r="H66" s="139"/>
      <c r="I66" s="94"/>
      <c r="J66" s="94"/>
    </row>
    <row r="67" spans="1:10" x14ac:dyDescent="0.2">
      <c r="F67" s="139"/>
      <c r="G67" s="94"/>
      <c r="H67" s="139"/>
      <c r="I67" s="94"/>
      <c r="J67" s="94"/>
    </row>
    <row r="68" spans="1:10" x14ac:dyDescent="0.2">
      <c r="F68" s="139"/>
      <c r="G68" s="94"/>
      <c r="H68" s="139"/>
      <c r="I68" s="94"/>
      <c r="J68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53:J53"/>
    <mergeCell ref="C53:E53"/>
    <mergeCell ref="D3:J3"/>
    <mergeCell ref="C39:E39"/>
    <mergeCell ref="B40:E40"/>
    <mergeCell ref="B43:J43"/>
    <mergeCell ref="B44:J44"/>
    <mergeCell ref="B45:J45"/>
    <mergeCell ref="G28:I28"/>
    <mergeCell ref="G15:H15"/>
    <mergeCell ref="I15:J15"/>
    <mergeCell ref="E16:F16"/>
    <mergeCell ref="D12:G12"/>
    <mergeCell ref="D13:G13"/>
    <mergeCell ref="D34:E34"/>
    <mergeCell ref="D35:E35"/>
    <mergeCell ref="I50:J50"/>
    <mergeCell ref="I51:J51"/>
    <mergeCell ref="C51:E51"/>
    <mergeCell ref="I52:J52"/>
    <mergeCell ref="C52:E52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7" t="s">
        <v>41</v>
      </c>
      <c r="B2" s="76"/>
      <c r="C2" s="252"/>
      <c r="D2" s="252"/>
      <c r="E2" s="252"/>
      <c r="F2" s="252"/>
      <c r="G2" s="253"/>
    </row>
    <row r="3" spans="1:7" ht="24.95" hidden="1" customHeight="1" x14ac:dyDescent="0.2">
      <c r="A3" s="77" t="s">
        <v>7</v>
      </c>
      <c r="B3" s="76"/>
      <c r="C3" s="252"/>
      <c r="D3" s="252"/>
      <c r="E3" s="252"/>
      <c r="F3" s="252"/>
      <c r="G3" s="253"/>
    </row>
    <row r="4" spans="1:7" ht="24.95" hidden="1" customHeight="1" x14ac:dyDescent="0.2">
      <c r="A4" s="77" t="s">
        <v>8</v>
      </c>
      <c r="B4" s="76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8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6</v>
      </c>
      <c r="B1" s="254"/>
      <c r="C1" s="254"/>
      <c r="D1" s="254"/>
      <c r="E1" s="254"/>
      <c r="F1" s="254"/>
      <c r="G1" s="254"/>
      <c r="AE1" t="s">
        <v>87</v>
      </c>
    </row>
    <row r="2" spans="1:60" ht="24.95" customHeight="1" x14ac:dyDescent="0.2">
      <c r="A2" s="144" t="s">
        <v>86</v>
      </c>
      <c r="B2" s="142"/>
      <c r="C2" s="255" t="s">
        <v>46</v>
      </c>
      <c r="D2" s="256"/>
      <c r="E2" s="256"/>
      <c r="F2" s="256"/>
      <c r="G2" s="257"/>
      <c r="AE2" t="s">
        <v>88</v>
      </c>
    </row>
    <row r="3" spans="1:60" ht="24.95" hidden="1" customHeight="1" x14ac:dyDescent="0.2">
      <c r="A3" s="145" t="s">
        <v>7</v>
      </c>
      <c r="B3" s="143"/>
      <c r="C3" s="258"/>
      <c r="D3" s="259"/>
      <c r="E3" s="259"/>
      <c r="F3" s="259"/>
      <c r="G3" s="260"/>
      <c r="AE3" t="s">
        <v>89</v>
      </c>
    </row>
    <row r="4" spans="1:60" ht="24.95" hidden="1" customHeight="1" x14ac:dyDescent="0.2">
      <c r="A4" s="145" t="s">
        <v>8</v>
      </c>
      <c r="B4" s="143"/>
      <c r="C4" s="258"/>
      <c r="D4" s="259"/>
      <c r="E4" s="259"/>
      <c r="F4" s="259"/>
      <c r="G4" s="260"/>
      <c r="AE4" t="s">
        <v>90</v>
      </c>
    </row>
    <row r="5" spans="1:60" hidden="1" x14ac:dyDescent="0.2">
      <c r="A5" s="146" t="s">
        <v>91</v>
      </c>
      <c r="B5" s="147"/>
      <c r="C5" s="148"/>
      <c r="D5" s="149"/>
      <c r="E5" s="149"/>
      <c r="F5" s="149"/>
      <c r="G5" s="150"/>
      <c r="AE5" t="s">
        <v>92</v>
      </c>
    </row>
    <row r="7" spans="1:60" ht="38.25" x14ac:dyDescent="0.2">
      <c r="A7" s="155" t="s">
        <v>93</v>
      </c>
      <c r="B7" s="156" t="s">
        <v>94</v>
      </c>
      <c r="C7" s="156" t="s">
        <v>95</v>
      </c>
      <c r="D7" s="155" t="s">
        <v>96</v>
      </c>
      <c r="E7" s="155" t="s">
        <v>97</v>
      </c>
      <c r="F7" s="151" t="s">
        <v>98</v>
      </c>
      <c r="G7" s="174" t="s">
        <v>28</v>
      </c>
      <c r="H7" s="175" t="s">
        <v>29</v>
      </c>
      <c r="I7" s="175" t="s">
        <v>99</v>
      </c>
      <c r="J7" s="175" t="s">
        <v>30</v>
      </c>
      <c r="K7" s="175" t="s">
        <v>100</v>
      </c>
      <c r="L7" s="175" t="s">
        <v>101</v>
      </c>
      <c r="M7" s="175" t="s">
        <v>102</v>
      </c>
      <c r="N7" s="175" t="s">
        <v>103</v>
      </c>
      <c r="O7" s="175" t="s">
        <v>104</v>
      </c>
      <c r="P7" s="175" t="s">
        <v>105</v>
      </c>
      <c r="Q7" s="175" t="s">
        <v>106</v>
      </c>
      <c r="R7" s="175" t="s">
        <v>107</v>
      </c>
      <c r="S7" s="175" t="s">
        <v>108</v>
      </c>
      <c r="T7" s="175" t="s">
        <v>109</v>
      </c>
      <c r="U7" s="158" t="s">
        <v>110</v>
      </c>
    </row>
    <row r="8" spans="1:60" x14ac:dyDescent="0.2">
      <c r="A8" s="176" t="s">
        <v>111</v>
      </c>
      <c r="B8" s="177" t="s">
        <v>56</v>
      </c>
      <c r="C8" s="178" t="s">
        <v>57</v>
      </c>
      <c r="D8" s="179"/>
      <c r="E8" s="180"/>
      <c r="F8" s="181"/>
      <c r="G8" s="181">
        <f>SUMIF(AE9:AE12,"&lt;&gt;NOR",G9:G12)</f>
        <v>0</v>
      </c>
      <c r="H8" s="181"/>
      <c r="I8" s="181">
        <f>SUM(I9:I12)</f>
        <v>0</v>
      </c>
      <c r="J8" s="181"/>
      <c r="K8" s="181">
        <f>SUM(K9:K12)</f>
        <v>0</v>
      </c>
      <c r="L8" s="181"/>
      <c r="M8" s="181">
        <f>SUM(M9:M12)</f>
        <v>0</v>
      </c>
      <c r="N8" s="157"/>
      <c r="O8" s="157">
        <f>SUM(O9:O12)</f>
        <v>2.8800000000000002E-3</v>
      </c>
      <c r="P8" s="157"/>
      <c r="Q8" s="157">
        <f>SUM(Q9:Q12)</f>
        <v>0</v>
      </c>
      <c r="R8" s="157"/>
      <c r="S8" s="157"/>
      <c r="T8" s="176"/>
      <c r="U8" s="157">
        <f>SUM(U9:U12)</f>
        <v>69.31</v>
      </c>
      <c r="AE8" t="s">
        <v>112</v>
      </c>
    </row>
    <row r="9" spans="1:60" ht="22.5" outlineLevel="1" x14ac:dyDescent="0.2">
      <c r="A9" s="153">
        <v>1</v>
      </c>
      <c r="B9" s="159" t="s">
        <v>113</v>
      </c>
      <c r="C9" s="193" t="s">
        <v>114</v>
      </c>
      <c r="D9" s="161" t="s">
        <v>115</v>
      </c>
      <c r="E9" s="168">
        <v>95.93</v>
      </c>
      <c r="F9" s="171">
        <f>H9+J9</f>
        <v>0</v>
      </c>
      <c r="G9" s="172">
        <f>ROUND(E9*F9,2)</f>
        <v>0</v>
      </c>
      <c r="H9" s="172"/>
      <c r="I9" s="172">
        <f>ROUND(E9*H9,2)</f>
        <v>0</v>
      </c>
      <c r="J9" s="172"/>
      <c r="K9" s="172">
        <f>ROUND(E9*J9,2)</f>
        <v>0</v>
      </c>
      <c r="L9" s="172">
        <v>21</v>
      </c>
      <c r="M9" s="172">
        <f>G9*(1+L9/100)</f>
        <v>0</v>
      </c>
      <c r="N9" s="162">
        <v>3.0000000000000001E-5</v>
      </c>
      <c r="O9" s="162">
        <f>ROUND(E9*N9,5)</f>
        <v>2.8800000000000002E-3</v>
      </c>
      <c r="P9" s="162">
        <v>0</v>
      </c>
      <c r="Q9" s="162">
        <f>ROUND(E9*P9,5)</f>
        <v>0</v>
      </c>
      <c r="R9" s="162"/>
      <c r="S9" s="162"/>
      <c r="T9" s="163">
        <v>0.25752000000000003</v>
      </c>
      <c r="U9" s="162">
        <f>ROUND(E9*T9,2)</f>
        <v>24.7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116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3"/>
      <c r="B10" s="159"/>
      <c r="C10" s="194" t="s">
        <v>117</v>
      </c>
      <c r="D10" s="164"/>
      <c r="E10" s="169">
        <v>95.93</v>
      </c>
      <c r="F10" s="172"/>
      <c r="G10" s="172"/>
      <c r="H10" s="172"/>
      <c r="I10" s="172"/>
      <c r="J10" s="172"/>
      <c r="K10" s="172"/>
      <c r="L10" s="172"/>
      <c r="M10" s="172"/>
      <c r="N10" s="162"/>
      <c r="O10" s="162"/>
      <c r="P10" s="162"/>
      <c r="Q10" s="162"/>
      <c r="R10" s="162"/>
      <c r="S10" s="162"/>
      <c r="T10" s="163"/>
      <c r="U10" s="162"/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118</v>
      </c>
      <c r="AF10" s="152">
        <v>0</v>
      </c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3">
        <v>2</v>
      </c>
      <c r="B11" s="159" t="s">
        <v>119</v>
      </c>
      <c r="C11" s="193" t="s">
        <v>120</v>
      </c>
      <c r="D11" s="161" t="s">
        <v>121</v>
      </c>
      <c r="E11" s="168">
        <v>38.794400000000003</v>
      </c>
      <c r="F11" s="171">
        <f>H11+J11</f>
        <v>0</v>
      </c>
      <c r="G11" s="172">
        <f>ROUND(E11*F11,2)</f>
        <v>0</v>
      </c>
      <c r="H11" s="172"/>
      <c r="I11" s="172">
        <f>ROUND(E11*H11,2)</f>
        <v>0</v>
      </c>
      <c r="J11" s="172"/>
      <c r="K11" s="172">
        <f>ROUND(E11*J11,2)</f>
        <v>0</v>
      </c>
      <c r="L11" s="172">
        <v>21</v>
      </c>
      <c r="M11" s="172">
        <f>G11*(1+L11/100)</f>
        <v>0</v>
      </c>
      <c r="N11" s="162">
        <v>0</v>
      </c>
      <c r="O11" s="162">
        <f>ROUND(E11*N11,5)</f>
        <v>0</v>
      </c>
      <c r="P11" s="162">
        <v>0</v>
      </c>
      <c r="Q11" s="162">
        <f>ROUND(E11*P11,5)</f>
        <v>0</v>
      </c>
      <c r="R11" s="162"/>
      <c r="S11" s="162"/>
      <c r="T11" s="163">
        <v>1.1499999999999999</v>
      </c>
      <c r="U11" s="162">
        <f>ROUND(E11*T11,2)</f>
        <v>44.61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122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3"/>
      <c r="B12" s="159"/>
      <c r="C12" s="194" t="s">
        <v>123</v>
      </c>
      <c r="D12" s="164"/>
      <c r="E12" s="169">
        <v>38.794400000000003</v>
      </c>
      <c r="F12" s="172"/>
      <c r="G12" s="172"/>
      <c r="H12" s="172"/>
      <c r="I12" s="172"/>
      <c r="J12" s="172"/>
      <c r="K12" s="172"/>
      <c r="L12" s="172"/>
      <c r="M12" s="172"/>
      <c r="N12" s="162"/>
      <c r="O12" s="162"/>
      <c r="P12" s="162"/>
      <c r="Q12" s="162"/>
      <c r="R12" s="162"/>
      <c r="S12" s="162"/>
      <c r="T12" s="163"/>
      <c r="U12" s="162"/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118</v>
      </c>
      <c r="AF12" s="152">
        <v>0</v>
      </c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x14ac:dyDescent="0.2">
      <c r="A13" s="154" t="s">
        <v>111</v>
      </c>
      <c r="B13" s="160" t="s">
        <v>58</v>
      </c>
      <c r="C13" s="195" t="s">
        <v>59</v>
      </c>
      <c r="D13" s="165"/>
      <c r="E13" s="170"/>
      <c r="F13" s="173"/>
      <c r="G13" s="173">
        <f>SUMIF(AE14:AE21,"&lt;&gt;NOR",G14:G21)</f>
        <v>0</v>
      </c>
      <c r="H13" s="173"/>
      <c r="I13" s="173">
        <f>SUM(I14:I21)</f>
        <v>0</v>
      </c>
      <c r="J13" s="173"/>
      <c r="K13" s="173">
        <f>SUM(K14:K21)</f>
        <v>0</v>
      </c>
      <c r="L13" s="173"/>
      <c r="M13" s="173">
        <f>SUM(M14:M21)</f>
        <v>0</v>
      </c>
      <c r="N13" s="166"/>
      <c r="O13" s="166">
        <f>SUM(O14:O21)</f>
        <v>3.6121000000000003</v>
      </c>
      <c r="P13" s="166"/>
      <c r="Q13" s="166">
        <f>SUM(Q14:Q21)</f>
        <v>0</v>
      </c>
      <c r="R13" s="166"/>
      <c r="S13" s="166"/>
      <c r="T13" s="167"/>
      <c r="U13" s="166">
        <f>SUM(U14:U21)</f>
        <v>11.19</v>
      </c>
      <c r="AE13" t="s">
        <v>112</v>
      </c>
    </row>
    <row r="14" spans="1:60" outlineLevel="1" x14ac:dyDescent="0.2">
      <c r="A14" s="153">
        <v>3</v>
      </c>
      <c r="B14" s="159" t="s">
        <v>124</v>
      </c>
      <c r="C14" s="193" t="s">
        <v>125</v>
      </c>
      <c r="D14" s="161" t="s">
        <v>115</v>
      </c>
      <c r="E14" s="168">
        <v>7.3450000000000006</v>
      </c>
      <c r="F14" s="171">
        <f>H14+J14</f>
        <v>0</v>
      </c>
      <c r="G14" s="172">
        <f>ROUND(E14*F14,2)</f>
        <v>0</v>
      </c>
      <c r="H14" s="172"/>
      <c r="I14" s="172">
        <f>ROUND(E14*H14,2)</f>
        <v>0</v>
      </c>
      <c r="J14" s="172"/>
      <c r="K14" s="172">
        <f>ROUND(E14*J14,2)</f>
        <v>0</v>
      </c>
      <c r="L14" s="172">
        <v>21</v>
      </c>
      <c r="M14" s="172">
        <f>G14*(1+L14/100)</f>
        <v>0</v>
      </c>
      <c r="N14" s="162">
        <v>0.1231</v>
      </c>
      <c r="O14" s="162">
        <f>ROUND(E14*N14,5)</f>
        <v>0.90417000000000003</v>
      </c>
      <c r="P14" s="162">
        <v>0</v>
      </c>
      <c r="Q14" s="162">
        <f>ROUND(E14*P14,5)</f>
        <v>0</v>
      </c>
      <c r="R14" s="162"/>
      <c r="S14" s="162"/>
      <c r="T14" s="163">
        <v>0.45</v>
      </c>
      <c r="U14" s="162">
        <f>ROUND(E14*T14,2)</f>
        <v>3.31</v>
      </c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122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3"/>
      <c r="B15" s="159"/>
      <c r="C15" s="194" t="s">
        <v>126</v>
      </c>
      <c r="D15" s="164"/>
      <c r="E15" s="169">
        <v>7.3449999999999998</v>
      </c>
      <c r="F15" s="172"/>
      <c r="G15" s="172"/>
      <c r="H15" s="172"/>
      <c r="I15" s="172"/>
      <c r="J15" s="172"/>
      <c r="K15" s="172"/>
      <c r="L15" s="172"/>
      <c r="M15" s="172"/>
      <c r="N15" s="162"/>
      <c r="O15" s="162"/>
      <c r="P15" s="162"/>
      <c r="Q15" s="162"/>
      <c r="R15" s="162"/>
      <c r="S15" s="162"/>
      <c r="T15" s="163"/>
      <c r="U15" s="162"/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118</v>
      </c>
      <c r="AF15" s="152">
        <v>0</v>
      </c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22.5" outlineLevel="1" x14ac:dyDescent="0.2">
      <c r="A16" s="153">
        <v>4</v>
      </c>
      <c r="B16" s="159" t="s">
        <v>127</v>
      </c>
      <c r="C16" s="193" t="s">
        <v>128</v>
      </c>
      <c r="D16" s="161" t="s">
        <v>115</v>
      </c>
      <c r="E16" s="168">
        <v>2.8250000000000002</v>
      </c>
      <c r="F16" s="171">
        <f>H16+J16</f>
        <v>0</v>
      </c>
      <c r="G16" s="172">
        <f>ROUND(E16*F16,2)</f>
        <v>0</v>
      </c>
      <c r="H16" s="172"/>
      <c r="I16" s="172">
        <f>ROUND(E16*H16,2)</f>
        <v>0</v>
      </c>
      <c r="J16" s="172"/>
      <c r="K16" s="172">
        <f>ROUND(E16*J16,2)</f>
        <v>0</v>
      </c>
      <c r="L16" s="172">
        <v>21</v>
      </c>
      <c r="M16" s="172">
        <f>G16*(1+L16/100)</f>
        <v>0</v>
      </c>
      <c r="N16" s="162">
        <v>0.74</v>
      </c>
      <c r="O16" s="162">
        <f>ROUND(E16*N16,5)</f>
        <v>2.0905</v>
      </c>
      <c r="P16" s="162">
        <v>0</v>
      </c>
      <c r="Q16" s="162">
        <f>ROUND(E16*P16,5)</f>
        <v>0</v>
      </c>
      <c r="R16" s="162"/>
      <c r="S16" s="162"/>
      <c r="T16" s="163">
        <v>1.1000000000000001</v>
      </c>
      <c r="U16" s="162">
        <f>ROUND(E16*T16,2)</f>
        <v>3.11</v>
      </c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122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3"/>
      <c r="B17" s="159"/>
      <c r="C17" s="194" t="s">
        <v>129</v>
      </c>
      <c r="D17" s="164"/>
      <c r="E17" s="169">
        <v>2.8250000000000002</v>
      </c>
      <c r="F17" s="172"/>
      <c r="G17" s="172"/>
      <c r="H17" s="172"/>
      <c r="I17" s="172"/>
      <c r="J17" s="172"/>
      <c r="K17" s="172"/>
      <c r="L17" s="172"/>
      <c r="M17" s="172"/>
      <c r="N17" s="162"/>
      <c r="O17" s="162"/>
      <c r="P17" s="162"/>
      <c r="Q17" s="162"/>
      <c r="R17" s="162"/>
      <c r="S17" s="162"/>
      <c r="T17" s="163"/>
      <c r="U17" s="162"/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118</v>
      </c>
      <c r="AF17" s="152">
        <v>0</v>
      </c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3">
        <v>5</v>
      </c>
      <c r="B18" s="159" t="s">
        <v>130</v>
      </c>
      <c r="C18" s="193" t="s">
        <v>131</v>
      </c>
      <c r="D18" s="161" t="s">
        <v>132</v>
      </c>
      <c r="E18" s="168">
        <v>22</v>
      </c>
      <c r="F18" s="171">
        <f>H18+J18</f>
        <v>0</v>
      </c>
      <c r="G18" s="172">
        <f>ROUND(E18*F18,2)</f>
        <v>0</v>
      </c>
      <c r="H18" s="172"/>
      <c r="I18" s="172">
        <f>ROUND(E18*H18,2)</f>
        <v>0</v>
      </c>
      <c r="J18" s="172"/>
      <c r="K18" s="172">
        <f>ROUND(E18*J18,2)</f>
        <v>0</v>
      </c>
      <c r="L18" s="172">
        <v>21</v>
      </c>
      <c r="M18" s="172">
        <f>G18*(1+L18/100)</f>
        <v>0</v>
      </c>
      <c r="N18" s="162">
        <v>1.0000000000000001E-5</v>
      </c>
      <c r="O18" s="162">
        <f>ROUND(E18*N18,5)</f>
        <v>2.2000000000000001E-4</v>
      </c>
      <c r="P18" s="162">
        <v>0</v>
      </c>
      <c r="Q18" s="162">
        <f>ROUND(E18*P18,5)</f>
        <v>0</v>
      </c>
      <c r="R18" s="162"/>
      <c r="S18" s="162"/>
      <c r="T18" s="163">
        <v>9.1999999999999998E-2</v>
      </c>
      <c r="U18" s="162">
        <f>ROUND(E18*T18,2)</f>
        <v>2.02</v>
      </c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122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3"/>
      <c r="B19" s="159"/>
      <c r="C19" s="194" t="s">
        <v>133</v>
      </c>
      <c r="D19" s="164"/>
      <c r="E19" s="169">
        <v>22</v>
      </c>
      <c r="F19" s="172"/>
      <c r="G19" s="172"/>
      <c r="H19" s="172"/>
      <c r="I19" s="172"/>
      <c r="J19" s="172"/>
      <c r="K19" s="172"/>
      <c r="L19" s="172"/>
      <c r="M19" s="172"/>
      <c r="N19" s="162"/>
      <c r="O19" s="162"/>
      <c r="P19" s="162"/>
      <c r="Q19" s="162"/>
      <c r="R19" s="162"/>
      <c r="S19" s="162"/>
      <c r="T19" s="163"/>
      <c r="U19" s="162"/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118</v>
      </c>
      <c r="AF19" s="152">
        <v>0</v>
      </c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ht="22.5" outlineLevel="1" x14ac:dyDescent="0.2">
      <c r="A20" s="153">
        <v>6</v>
      </c>
      <c r="B20" s="159" t="s">
        <v>134</v>
      </c>
      <c r="C20" s="193" t="s">
        <v>135</v>
      </c>
      <c r="D20" s="161" t="s">
        <v>136</v>
      </c>
      <c r="E20" s="168">
        <v>11.5</v>
      </c>
      <c r="F20" s="171">
        <f>H20+J20</f>
        <v>0</v>
      </c>
      <c r="G20" s="172">
        <f>ROUND(E20*F20,2)</f>
        <v>0</v>
      </c>
      <c r="H20" s="172"/>
      <c r="I20" s="172">
        <f>ROUND(E20*H20,2)</f>
        <v>0</v>
      </c>
      <c r="J20" s="172"/>
      <c r="K20" s="172">
        <f>ROUND(E20*J20,2)</f>
        <v>0</v>
      </c>
      <c r="L20" s="172">
        <v>21</v>
      </c>
      <c r="M20" s="172">
        <f>G20*(1+L20/100)</f>
        <v>0</v>
      </c>
      <c r="N20" s="162">
        <v>5.3670000000000002E-2</v>
      </c>
      <c r="O20" s="162">
        <f>ROUND(E20*N20,5)</f>
        <v>0.61721000000000004</v>
      </c>
      <c r="P20" s="162">
        <v>0</v>
      </c>
      <c r="Q20" s="162">
        <f>ROUND(E20*P20,5)</f>
        <v>0</v>
      </c>
      <c r="R20" s="162"/>
      <c r="S20" s="162"/>
      <c r="T20" s="163">
        <v>0.23899999999999999</v>
      </c>
      <c r="U20" s="162">
        <f>ROUND(E20*T20,2)</f>
        <v>2.75</v>
      </c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122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3"/>
      <c r="B21" s="159"/>
      <c r="C21" s="194" t="s">
        <v>137</v>
      </c>
      <c r="D21" s="164"/>
      <c r="E21" s="169">
        <v>11.5</v>
      </c>
      <c r="F21" s="172"/>
      <c r="G21" s="172"/>
      <c r="H21" s="172"/>
      <c r="I21" s="172"/>
      <c r="J21" s="172"/>
      <c r="K21" s="172"/>
      <c r="L21" s="172"/>
      <c r="M21" s="172"/>
      <c r="N21" s="162"/>
      <c r="O21" s="162"/>
      <c r="P21" s="162"/>
      <c r="Q21" s="162"/>
      <c r="R21" s="162"/>
      <c r="S21" s="162"/>
      <c r="T21" s="163"/>
      <c r="U21" s="162"/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118</v>
      </c>
      <c r="AF21" s="152">
        <v>0</v>
      </c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x14ac:dyDescent="0.2">
      <c r="A22" s="154" t="s">
        <v>111</v>
      </c>
      <c r="B22" s="160" t="s">
        <v>60</v>
      </c>
      <c r="C22" s="195" t="s">
        <v>61</v>
      </c>
      <c r="D22" s="165"/>
      <c r="E22" s="170"/>
      <c r="F22" s="173"/>
      <c r="G22" s="173">
        <f>SUMIF(AE23:AE24,"&lt;&gt;NOR",G23:G24)</f>
        <v>0</v>
      </c>
      <c r="H22" s="173"/>
      <c r="I22" s="173">
        <f>SUM(I23:I24)</f>
        <v>0</v>
      </c>
      <c r="J22" s="173"/>
      <c r="K22" s="173">
        <f>SUM(K23:K24)</f>
        <v>0</v>
      </c>
      <c r="L22" s="173"/>
      <c r="M22" s="173">
        <f>SUM(M23:M24)</f>
        <v>0</v>
      </c>
      <c r="N22" s="166"/>
      <c r="O22" s="166">
        <f>SUM(O23:O24)</f>
        <v>0</v>
      </c>
      <c r="P22" s="166"/>
      <c r="Q22" s="166">
        <f>SUM(Q23:Q24)</f>
        <v>0</v>
      </c>
      <c r="R22" s="166"/>
      <c r="S22" s="166"/>
      <c r="T22" s="167"/>
      <c r="U22" s="166">
        <f>SUM(U23:U24)</f>
        <v>0</v>
      </c>
      <c r="AE22" t="s">
        <v>112</v>
      </c>
    </row>
    <row r="23" spans="1:60" outlineLevel="1" x14ac:dyDescent="0.2">
      <c r="A23" s="153">
        <v>7</v>
      </c>
      <c r="B23" s="159" t="s">
        <v>138</v>
      </c>
      <c r="C23" s="193" t="s">
        <v>139</v>
      </c>
      <c r="D23" s="161" t="s">
        <v>140</v>
      </c>
      <c r="E23" s="168">
        <v>1</v>
      </c>
      <c r="F23" s="171">
        <f>H23+J23</f>
        <v>0</v>
      </c>
      <c r="G23" s="172">
        <f>ROUND(E23*F23,2)</f>
        <v>0</v>
      </c>
      <c r="H23" s="172"/>
      <c r="I23" s="172">
        <f>ROUND(E23*H23,2)</f>
        <v>0</v>
      </c>
      <c r="J23" s="172"/>
      <c r="K23" s="172">
        <f>ROUND(E23*J23,2)</f>
        <v>0</v>
      </c>
      <c r="L23" s="172">
        <v>21</v>
      </c>
      <c r="M23" s="172">
        <f>G23*(1+L23/100)</f>
        <v>0</v>
      </c>
      <c r="N23" s="162">
        <v>0</v>
      </c>
      <c r="O23" s="162">
        <f>ROUND(E23*N23,5)</f>
        <v>0</v>
      </c>
      <c r="P23" s="162">
        <v>0</v>
      </c>
      <c r="Q23" s="162">
        <f>ROUND(E23*P23,5)</f>
        <v>0</v>
      </c>
      <c r="R23" s="162"/>
      <c r="S23" s="162"/>
      <c r="T23" s="163">
        <v>0</v>
      </c>
      <c r="U23" s="162">
        <f>ROUND(E23*T23,2)</f>
        <v>0</v>
      </c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122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3"/>
      <c r="B24" s="159"/>
      <c r="C24" s="194" t="s">
        <v>56</v>
      </c>
      <c r="D24" s="164"/>
      <c r="E24" s="169">
        <v>1</v>
      </c>
      <c r="F24" s="172"/>
      <c r="G24" s="172"/>
      <c r="H24" s="172"/>
      <c r="I24" s="172"/>
      <c r="J24" s="172"/>
      <c r="K24" s="172"/>
      <c r="L24" s="172"/>
      <c r="M24" s="172"/>
      <c r="N24" s="162"/>
      <c r="O24" s="162"/>
      <c r="P24" s="162"/>
      <c r="Q24" s="162"/>
      <c r="R24" s="162"/>
      <c r="S24" s="162"/>
      <c r="T24" s="163"/>
      <c r="U24" s="162"/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118</v>
      </c>
      <c r="AF24" s="152">
        <v>0</v>
      </c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x14ac:dyDescent="0.2">
      <c r="A25" s="154" t="s">
        <v>111</v>
      </c>
      <c r="B25" s="160" t="s">
        <v>62</v>
      </c>
      <c r="C25" s="195" t="s">
        <v>63</v>
      </c>
      <c r="D25" s="165"/>
      <c r="E25" s="170"/>
      <c r="F25" s="173"/>
      <c r="G25" s="173">
        <f>SUMIF(AE26:AE40,"&lt;&gt;NOR",G26:G40)</f>
        <v>0</v>
      </c>
      <c r="H25" s="173"/>
      <c r="I25" s="173">
        <f>SUM(I26:I40)</f>
        <v>0</v>
      </c>
      <c r="J25" s="173"/>
      <c r="K25" s="173">
        <f>SUM(K26:K40)</f>
        <v>0</v>
      </c>
      <c r="L25" s="173"/>
      <c r="M25" s="173">
        <f>SUM(M26:M40)</f>
        <v>0</v>
      </c>
      <c r="N25" s="166"/>
      <c r="O25" s="166">
        <f>SUM(O26:O40)</f>
        <v>6.27536</v>
      </c>
      <c r="P25" s="166"/>
      <c r="Q25" s="166">
        <f>SUM(Q26:Q40)</f>
        <v>0</v>
      </c>
      <c r="R25" s="166"/>
      <c r="S25" s="166"/>
      <c r="T25" s="167"/>
      <c r="U25" s="166">
        <f>SUM(U26:U40)</f>
        <v>132.26999999999998</v>
      </c>
      <c r="AE25" t="s">
        <v>112</v>
      </c>
    </row>
    <row r="26" spans="1:60" outlineLevel="1" x14ac:dyDescent="0.2">
      <c r="A26" s="153">
        <v>8</v>
      </c>
      <c r="B26" s="159" t="s">
        <v>141</v>
      </c>
      <c r="C26" s="193" t="s">
        <v>142</v>
      </c>
      <c r="D26" s="161" t="s">
        <v>115</v>
      </c>
      <c r="E26" s="168">
        <v>87.039999999999992</v>
      </c>
      <c r="F26" s="171">
        <f>H26+J26</f>
        <v>0</v>
      </c>
      <c r="G26" s="172">
        <f>ROUND(E26*F26,2)</f>
        <v>0</v>
      </c>
      <c r="H26" s="172"/>
      <c r="I26" s="172">
        <f>ROUND(E26*H26,2)</f>
        <v>0</v>
      </c>
      <c r="J26" s="172"/>
      <c r="K26" s="172">
        <f>ROUND(E26*J26,2)</f>
        <v>0</v>
      </c>
      <c r="L26" s="172">
        <v>21</v>
      </c>
      <c r="M26" s="172">
        <f>G26*(1+L26/100)</f>
        <v>0</v>
      </c>
      <c r="N26" s="162">
        <v>2.0000000000000002E-5</v>
      </c>
      <c r="O26" s="162">
        <f>ROUND(E26*N26,5)</f>
        <v>1.74E-3</v>
      </c>
      <c r="P26" s="162">
        <v>0</v>
      </c>
      <c r="Q26" s="162">
        <f>ROUND(E26*P26,5)</f>
        <v>0</v>
      </c>
      <c r="R26" s="162"/>
      <c r="S26" s="162"/>
      <c r="T26" s="163">
        <v>0.11</v>
      </c>
      <c r="U26" s="162">
        <f>ROUND(E26*T26,2)</f>
        <v>9.57</v>
      </c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122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3"/>
      <c r="B27" s="159"/>
      <c r="C27" s="194" t="s">
        <v>143</v>
      </c>
      <c r="D27" s="164"/>
      <c r="E27" s="169">
        <v>51.04</v>
      </c>
      <c r="F27" s="172"/>
      <c r="G27" s="172"/>
      <c r="H27" s="172"/>
      <c r="I27" s="172"/>
      <c r="J27" s="172"/>
      <c r="K27" s="172"/>
      <c r="L27" s="172"/>
      <c r="M27" s="172"/>
      <c r="N27" s="162"/>
      <c r="O27" s="162"/>
      <c r="P27" s="162"/>
      <c r="Q27" s="162"/>
      <c r="R27" s="162"/>
      <c r="S27" s="162"/>
      <c r="T27" s="163"/>
      <c r="U27" s="162"/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118</v>
      </c>
      <c r="AF27" s="152">
        <v>0</v>
      </c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3"/>
      <c r="B28" s="159"/>
      <c r="C28" s="194" t="s">
        <v>144</v>
      </c>
      <c r="D28" s="164"/>
      <c r="E28" s="169">
        <v>36</v>
      </c>
      <c r="F28" s="172"/>
      <c r="G28" s="172"/>
      <c r="H28" s="172"/>
      <c r="I28" s="172"/>
      <c r="J28" s="172"/>
      <c r="K28" s="172"/>
      <c r="L28" s="172"/>
      <c r="M28" s="172"/>
      <c r="N28" s="162"/>
      <c r="O28" s="162"/>
      <c r="P28" s="162"/>
      <c r="Q28" s="162"/>
      <c r="R28" s="162"/>
      <c r="S28" s="162"/>
      <c r="T28" s="163"/>
      <c r="U28" s="162"/>
      <c r="V28" s="152"/>
      <c r="W28" s="152"/>
      <c r="X28" s="152"/>
      <c r="Y28" s="152"/>
      <c r="Z28" s="152"/>
      <c r="AA28" s="152"/>
      <c r="AB28" s="152"/>
      <c r="AC28" s="152"/>
      <c r="AD28" s="152"/>
      <c r="AE28" s="152" t="s">
        <v>118</v>
      </c>
      <c r="AF28" s="152">
        <v>0</v>
      </c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3">
        <v>9</v>
      </c>
      <c r="B29" s="159" t="s">
        <v>145</v>
      </c>
      <c r="C29" s="193" t="s">
        <v>146</v>
      </c>
      <c r="D29" s="161" t="s">
        <v>115</v>
      </c>
      <c r="E29" s="168">
        <v>87.039999999999992</v>
      </c>
      <c r="F29" s="171">
        <f>H29+J29</f>
        <v>0</v>
      </c>
      <c r="G29" s="172">
        <f>ROUND(E29*F29,2)</f>
        <v>0</v>
      </c>
      <c r="H29" s="172"/>
      <c r="I29" s="172">
        <f>ROUND(E29*H29,2)</f>
        <v>0</v>
      </c>
      <c r="J29" s="172"/>
      <c r="K29" s="172">
        <f>ROUND(E29*J29,2)</f>
        <v>0</v>
      </c>
      <c r="L29" s="172">
        <v>21</v>
      </c>
      <c r="M29" s="172">
        <f>G29*(1+L29/100)</f>
        <v>0</v>
      </c>
      <c r="N29" s="162">
        <v>3.2000000000000003E-4</v>
      </c>
      <c r="O29" s="162">
        <f>ROUND(E29*N29,5)</f>
        <v>2.785E-2</v>
      </c>
      <c r="P29" s="162">
        <v>0</v>
      </c>
      <c r="Q29" s="162">
        <f>ROUND(E29*P29,5)</f>
        <v>0</v>
      </c>
      <c r="R29" s="162"/>
      <c r="S29" s="162"/>
      <c r="T29" s="163">
        <v>7.0000000000000007E-2</v>
      </c>
      <c r="U29" s="162">
        <f>ROUND(E29*T29,2)</f>
        <v>6.09</v>
      </c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122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3"/>
      <c r="B30" s="159"/>
      <c r="C30" s="194" t="s">
        <v>143</v>
      </c>
      <c r="D30" s="164"/>
      <c r="E30" s="169">
        <v>51.04</v>
      </c>
      <c r="F30" s="172"/>
      <c r="G30" s="172"/>
      <c r="H30" s="172"/>
      <c r="I30" s="172"/>
      <c r="J30" s="172"/>
      <c r="K30" s="172"/>
      <c r="L30" s="172"/>
      <c r="M30" s="172"/>
      <c r="N30" s="162"/>
      <c r="O30" s="162"/>
      <c r="P30" s="162"/>
      <c r="Q30" s="162"/>
      <c r="R30" s="162"/>
      <c r="S30" s="162"/>
      <c r="T30" s="163"/>
      <c r="U30" s="162"/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118</v>
      </c>
      <c r="AF30" s="152">
        <v>0</v>
      </c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3"/>
      <c r="B31" s="159"/>
      <c r="C31" s="194" t="s">
        <v>144</v>
      </c>
      <c r="D31" s="164"/>
      <c r="E31" s="169">
        <v>36</v>
      </c>
      <c r="F31" s="172"/>
      <c r="G31" s="172"/>
      <c r="H31" s="172"/>
      <c r="I31" s="172"/>
      <c r="J31" s="172"/>
      <c r="K31" s="172"/>
      <c r="L31" s="172"/>
      <c r="M31" s="172"/>
      <c r="N31" s="162"/>
      <c r="O31" s="162"/>
      <c r="P31" s="162"/>
      <c r="Q31" s="162"/>
      <c r="R31" s="162"/>
      <c r="S31" s="162"/>
      <c r="T31" s="163"/>
      <c r="U31" s="162"/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118</v>
      </c>
      <c r="AF31" s="152">
        <v>0</v>
      </c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3">
        <v>10</v>
      </c>
      <c r="B32" s="159" t="s">
        <v>147</v>
      </c>
      <c r="C32" s="193" t="s">
        <v>148</v>
      </c>
      <c r="D32" s="161" t="s">
        <v>115</v>
      </c>
      <c r="E32" s="168">
        <v>87.039999999999992</v>
      </c>
      <c r="F32" s="171">
        <f>H32+J32</f>
        <v>0</v>
      </c>
      <c r="G32" s="172">
        <f>ROUND(E32*F32,2)</f>
        <v>0</v>
      </c>
      <c r="H32" s="172"/>
      <c r="I32" s="172">
        <f>ROUND(E32*H32,2)</f>
        <v>0</v>
      </c>
      <c r="J32" s="172"/>
      <c r="K32" s="172">
        <f>ROUND(E32*J32,2)</f>
        <v>0</v>
      </c>
      <c r="L32" s="172">
        <v>21</v>
      </c>
      <c r="M32" s="172">
        <f>G32*(1+L32/100)</f>
        <v>0</v>
      </c>
      <c r="N32" s="162">
        <v>7.1720000000000006E-2</v>
      </c>
      <c r="O32" s="162">
        <f>ROUND(E32*N32,5)</f>
        <v>6.2425100000000002</v>
      </c>
      <c r="P32" s="162">
        <v>0</v>
      </c>
      <c r="Q32" s="162">
        <f>ROUND(E32*P32,5)</f>
        <v>0</v>
      </c>
      <c r="R32" s="162"/>
      <c r="S32" s="162"/>
      <c r="T32" s="163">
        <v>1.29</v>
      </c>
      <c r="U32" s="162">
        <f>ROUND(E32*T32,2)</f>
        <v>112.28</v>
      </c>
      <c r="V32" s="152"/>
      <c r="W32" s="152"/>
      <c r="X32" s="152"/>
      <c r="Y32" s="152"/>
      <c r="Z32" s="152"/>
      <c r="AA32" s="152"/>
      <c r="AB32" s="152"/>
      <c r="AC32" s="152"/>
      <c r="AD32" s="152"/>
      <c r="AE32" s="152" t="s">
        <v>122</v>
      </c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3"/>
      <c r="B33" s="159"/>
      <c r="C33" s="194" t="s">
        <v>143</v>
      </c>
      <c r="D33" s="164"/>
      <c r="E33" s="169">
        <v>51.04</v>
      </c>
      <c r="F33" s="172"/>
      <c r="G33" s="172"/>
      <c r="H33" s="172"/>
      <c r="I33" s="172"/>
      <c r="J33" s="172"/>
      <c r="K33" s="172"/>
      <c r="L33" s="172"/>
      <c r="M33" s="172"/>
      <c r="N33" s="162"/>
      <c r="O33" s="162"/>
      <c r="P33" s="162"/>
      <c r="Q33" s="162"/>
      <c r="R33" s="162"/>
      <c r="S33" s="162"/>
      <c r="T33" s="163"/>
      <c r="U33" s="162"/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118</v>
      </c>
      <c r="AF33" s="152">
        <v>0</v>
      </c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3"/>
      <c r="B34" s="159"/>
      <c r="C34" s="194" t="s">
        <v>144</v>
      </c>
      <c r="D34" s="164"/>
      <c r="E34" s="169">
        <v>36</v>
      </c>
      <c r="F34" s="172"/>
      <c r="G34" s="172"/>
      <c r="H34" s="172"/>
      <c r="I34" s="172"/>
      <c r="J34" s="172"/>
      <c r="K34" s="172"/>
      <c r="L34" s="172"/>
      <c r="M34" s="172"/>
      <c r="N34" s="162"/>
      <c r="O34" s="162"/>
      <c r="P34" s="162"/>
      <c r="Q34" s="162"/>
      <c r="R34" s="162"/>
      <c r="S34" s="162"/>
      <c r="T34" s="163"/>
      <c r="U34" s="162"/>
      <c r="V34" s="152"/>
      <c r="W34" s="152"/>
      <c r="X34" s="152"/>
      <c r="Y34" s="152"/>
      <c r="Z34" s="152"/>
      <c r="AA34" s="152"/>
      <c r="AB34" s="152"/>
      <c r="AC34" s="152"/>
      <c r="AD34" s="152"/>
      <c r="AE34" s="152" t="s">
        <v>118</v>
      </c>
      <c r="AF34" s="152">
        <v>0</v>
      </c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3">
        <v>11</v>
      </c>
      <c r="B35" s="159" t="s">
        <v>149</v>
      </c>
      <c r="C35" s="193" t="s">
        <v>150</v>
      </c>
      <c r="D35" s="161" t="s">
        <v>136</v>
      </c>
      <c r="E35" s="168">
        <v>7.3</v>
      </c>
      <c r="F35" s="171">
        <f>H35+J35</f>
        <v>0</v>
      </c>
      <c r="G35" s="172">
        <f>ROUND(E35*F35,2)</f>
        <v>0</v>
      </c>
      <c r="H35" s="172"/>
      <c r="I35" s="172">
        <f>ROUND(E35*H35,2)</f>
        <v>0</v>
      </c>
      <c r="J35" s="172"/>
      <c r="K35" s="172">
        <f>ROUND(E35*J35,2)</f>
        <v>0</v>
      </c>
      <c r="L35" s="172">
        <v>21</v>
      </c>
      <c r="M35" s="172">
        <f>G35*(1+L35/100)</f>
        <v>0</v>
      </c>
      <c r="N35" s="162">
        <v>2.0000000000000002E-5</v>
      </c>
      <c r="O35" s="162">
        <f>ROUND(E35*N35,5)</f>
        <v>1.4999999999999999E-4</v>
      </c>
      <c r="P35" s="162">
        <v>0</v>
      </c>
      <c r="Q35" s="162">
        <f>ROUND(E35*P35,5)</f>
        <v>0</v>
      </c>
      <c r="R35" s="162"/>
      <c r="S35" s="162"/>
      <c r="T35" s="163">
        <v>0.16</v>
      </c>
      <c r="U35" s="162">
        <f>ROUND(E35*T35,2)</f>
        <v>1.17</v>
      </c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122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3"/>
      <c r="B36" s="159"/>
      <c r="C36" s="194" t="s">
        <v>151</v>
      </c>
      <c r="D36" s="164"/>
      <c r="E36" s="169">
        <v>7.3</v>
      </c>
      <c r="F36" s="172"/>
      <c r="G36" s="172"/>
      <c r="H36" s="172"/>
      <c r="I36" s="172"/>
      <c r="J36" s="172"/>
      <c r="K36" s="172"/>
      <c r="L36" s="172"/>
      <c r="M36" s="172"/>
      <c r="N36" s="162"/>
      <c r="O36" s="162"/>
      <c r="P36" s="162"/>
      <c r="Q36" s="162"/>
      <c r="R36" s="162"/>
      <c r="S36" s="162"/>
      <c r="T36" s="163"/>
      <c r="U36" s="162"/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118</v>
      </c>
      <c r="AF36" s="152">
        <v>0</v>
      </c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3">
        <v>12</v>
      </c>
      <c r="B37" s="159" t="s">
        <v>152</v>
      </c>
      <c r="C37" s="193" t="s">
        <v>153</v>
      </c>
      <c r="D37" s="161" t="s">
        <v>136</v>
      </c>
      <c r="E37" s="168">
        <v>14.8</v>
      </c>
      <c r="F37" s="171">
        <f>H37+J37</f>
        <v>0</v>
      </c>
      <c r="G37" s="172">
        <f>ROUND(E37*F37,2)</f>
        <v>0</v>
      </c>
      <c r="H37" s="172"/>
      <c r="I37" s="172">
        <f>ROUND(E37*H37,2)</f>
        <v>0</v>
      </c>
      <c r="J37" s="172"/>
      <c r="K37" s="172">
        <f>ROUND(E37*J37,2)</f>
        <v>0</v>
      </c>
      <c r="L37" s="172">
        <v>21</v>
      </c>
      <c r="M37" s="172">
        <f>G37*(1+L37/100)</f>
        <v>0</v>
      </c>
      <c r="N37" s="162">
        <v>2.1000000000000001E-4</v>
      </c>
      <c r="O37" s="162">
        <f>ROUND(E37*N37,5)</f>
        <v>3.1099999999999999E-3</v>
      </c>
      <c r="P37" s="162">
        <v>0</v>
      </c>
      <c r="Q37" s="162">
        <f>ROUND(E37*P37,5)</f>
        <v>0</v>
      </c>
      <c r="R37" s="162"/>
      <c r="S37" s="162"/>
      <c r="T37" s="163">
        <v>0.21360000000000001</v>
      </c>
      <c r="U37" s="162">
        <f>ROUND(E37*T37,2)</f>
        <v>3.16</v>
      </c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122</v>
      </c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3"/>
      <c r="B38" s="159"/>
      <c r="C38" s="194" t="s">
        <v>154</v>
      </c>
      <c r="D38" s="164"/>
      <c r="E38" s="169">
        <v>8.8000000000000007</v>
      </c>
      <c r="F38" s="172"/>
      <c r="G38" s="172"/>
      <c r="H38" s="172"/>
      <c r="I38" s="172"/>
      <c r="J38" s="172"/>
      <c r="K38" s="172"/>
      <c r="L38" s="172"/>
      <c r="M38" s="172"/>
      <c r="N38" s="162"/>
      <c r="O38" s="162"/>
      <c r="P38" s="162"/>
      <c r="Q38" s="162"/>
      <c r="R38" s="162"/>
      <c r="S38" s="162"/>
      <c r="T38" s="163"/>
      <c r="U38" s="162"/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118</v>
      </c>
      <c r="AF38" s="152">
        <v>0</v>
      </c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3"/>
      <c r="B39" s="159"/>
      <c r="C39" s="194" t="s">
        <v>155</v>
      </c>
      <c r="D39" s="164"/>
      <c r="E39" s="169">
        <v>6</v>
      </c>
      <c r="F39" s="172"/>
      <c r="G39" s="172"/>
      <c r="H39" s="172"/>
      <c r="I39" s="172"/>
      <c r="J39" s="172"/>
      <c r="K39" s="172"/>
      <c r="L39" s="172"/>
      <c r="M39" s="172"/>
      <c r="N39" s="162"/>
      <c r="O39" s="162"/>
      <c r="P39" s="162"/>
      <c r="Q39" s="162"/>
      <c r="R39" s="162"/>
      <c r="S39" s="162"/>
      <c r="T39" s="163"/>
      <c r="U39" s="162"/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118</v>
      </c>
      <c r="AF39" s="152">
        <v>0</v>
      </c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 x14ac:dyDescent="0.2">
      <c r="A40" s="153">
        <v>13</v>
      </c>
      <c r="B40" s="159" t="s">
        <v>156</v>
      </c>
      <c r="C40" s="193" t="s">
        <v>157</v>
      </c>
      <c r="D40" s="161" t="s">
        <v>115</v>
      </c>
      <c r="E40" s="168">
        <v>0</v>
      </c>
      <c r="F40" s="171">
        <f>H40+J40</f>
        <v>0</v>
      </c>
      <c r="G40" s="172">
        <f>ROUND(E40*F40,2)</f>
        <v>0</v>
      </c>
      <c r="H40" s="172"/>
      <c r="I40" s="172">
        <f>ROUND(E40*H40,2)</f>
        <v>0</v>
      </c>
      <c r="J40" s="172"/>
      <c r="K40" s="172">
        <f>ROUND(E40*J40,2)</f>
        <v>0</v>
      </c>
      <c r="L40" s="172">
        <v>21</v>
      </c>
      <c r="M40" s="172">
        <f>G40*(1+L40/100)</f>
        <v>0</v>
      </c>
      <c r="N40" s="162">
        <v>9.6000000000000002E-4</v>
      </c>
      <c r="O40" s="162">
        <f>ROUND(E40*N40,5)</f>
        <v>0</v>
      </c>
      <c r="P40" s="162">
        <v>0</v>
      </c>
      <c r="Q40" s="162">
        <f>ROUND(E40*P40,5)</f>
        <v>0</v>
      </c>
      <c r="R40" s="162"/>
      <c r="S40" s="162"/>
      <c r="T40" s="163">
        <v>0.23</v>
      </c>
      <c r="U40" s="162">
        <f>ROUND(E40*T40,2)</f>
        <v>0</v>
      </c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122</v>
      </c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x14ac:dyDescent="0.2">
      <c r="A41" s="154" t="s">
        <v>111</v>
      </c>
      <c r="B41" s="160" t="s">
        <v>64</v>
      </c>
      <c r="C41" s="195" t="s">
        <v>65</v>
      </c>
      <c r="D41" s="165"/>
      <c r="E41" s="170"/>
      <c r="F41" s="173"/>
      <c r="G41" s="173">
        <f>SUMIF(AE42:AE46,"&lt;&gt;NOR",G42:G46)</f>
        <v>0</v>
      </c>
      <c r="H41" s="173"/>
      <c r="I41" s="173">
        <f>SUM(I42:I46)</f>
        <v>0</v>
      </c>
      <c r="J41" s="173"/>
      <c r="K41" s="173">
        <f>SUM(K42:K46)</f>
        <v>0</v>
      </c>
      <c r="L41" s="173"/>
      <c r="M41" s="173">
        <f>SUM(M42:M46)</f>
        <v>0</v>
      </c>
      <c r="N41" s="166"/>
      <c r="O41" s="166">
        <f>SUM(O42:O46)</f>
        <v>4.5557400000000001</v>
      </c>
      <c r="P41" s="166"/>
      <c r="Q41" s="166">
        <f>SUM(Q42:Q46)</f>
        <v>0.41039999999999999</v>
      </c>
      <c r="R41" s="166"/>
      <c r="S41" s="166"/>
      <c r="T41" s="167"/>
      <c r="U41" s="166">
        <f>SUM(U42:U46)</f>
        <v>36.49</v>
      </c>
      <c r="AE41" t="s">
        <v>112</v>
      </c>
    </row>
    <row r="42" spans="1:60" ht="22.5" outlineLevel="1" x14ac:dyDescent="0.2">
      <c r="A42" s="153">
        <v>14</v>
      </c>
      <c r="B42" s="159" t="s">
        <v>158</v>
      </c>
      <c r="C42" s="193" t="s">
        <v>159</v>
      </c>
      <c r="D42" s="161" t="s">
        <v>132</v>
      </c>
      <c r="E42" s="168">
        <v>1</v>
      </c>
      <c r="F42" s="171">
        <f>H42+J42</f>
        <v>0</v>
      </c>
      <c r="G42" s="172">
        <f>ROUND(E42*F42,2)</f>
        <v>0</v>
      </c>
      <c r="H42" s="172"/>
      <c r="I42" s="172">
        <f>ROUND(E42*H42,2)</f>
        <v>0</v>
      </c>
      <c r="J42" s="172"/>
      <c r="K42" s="172">
        <f>ROUND(E42*J42,2)</f>
        <v>0</v>
      </c>
      <c r="L42" s="172">
        <v>21</v>
      </c>
      <c r="M42" s="172">
        <f>G42*(1+L42/100)</f>
        <v>0</v>
      </c>
      <c r="N42" s="162">
        <v>1.18712</v>
      </c>
      <c r="O42" s="162">
        <f>ROUND(E42*N42,5)</f>
        <v>1.18712</v>
      </c>
      <c r="P42" s="162">
        <v>0.1368</v>
      </c>
      <c r="Q42" s="162">
        <f>ROUND(E42*P42,5)</f>
        <v>0.1368</v>
      </c>
      <c r="R42" s="162"/>
      <c r="S42" s="162"/>
      <c r="T42" s="163">
        <v>10.615069999999999</v>
      </c>
      <c r="U42" s="162">
        <f>ROUND(E42*T42,2)</f>
        <v>10.62</v>
      </c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116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3"/>
      <c r="B43" s="159"/>
      <c r="C43" s="194" t="s">
        <v>160</v>
      </c>
      <c r="D43" s="164"/>
      <c r="E43" s="169">
        <v>1</v>
      </c>
      <c r="F43" s="172"/>
      <c r="G43" s="172"/>
      <c r="H43" s="172"/>
      <c r="I43" s="172"/>
      <c r="J43" s="172"/>
      <c r="K43" s="172"/>
      <c r="L43" s="172"/>
      <c r="M43" s="172"/>
      <c r="N43" s="162"/>
      <c r="O43" s="162"/>
      <c r="P43" s="162"/>
      <c r="Q43" s="162"/>
      <c r="R43" s="162"/>
      <c r="S43" s="162"/>
      <c r="T43" s="163"/>
      <c r="U43" s="162"/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118</v>
      </c>
      <c r="AF43" s="152">
        <v>0</v>
      </c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53">
        <v>15</v>
      </c>
      <c r="B44" s="159" t="s">
        <v>161</v>
      </c>
      <c r="C44" s="193" t="s">
        <v>162</v>
      </c>
      <c r="D44" s="161" t="s">
        <v>132</v>
      </c>
      <c r="E44" s="168">
        <v>2</v>
      </c>
      <c r="F44" s="171">
        <f>H44+J44</f>
        <v>0</v>
      </c>
      <c r="G44" s="172">
        <f>ROUND(E44*F44,2)</f>
        <v>0</v>
      </c>
      <c r="H44" s="172"/>
      <c r="I44" s="172">
        <f>ROUND(E44*H44,2)</f>
        <v>0</v>
      </c>
      <c r="J44" s="172"/>
      <c r="K44" s="172">
        <f>ROUND(E44*J44,2)</f>
        <v>0</v>
      </c>
      <c r="L44" s="172">
        <v>21</v>
      </c>
      <c r="M44" s="172">
        <f>G44*(1+L44/100)</f>
        <v>0</v>
      </c>
      <c r="N44" s="162">
        <v>1.68431</v>
      </c>
      <c r="O44" s="162">
        <f>ROUND(E44*N44,5)</f>
        <v>3.3686199999999999</v>
      </c>
      <c r="P44" s="162">
        <v>0.1368</v>
      </c>
      <c r="Q44" s="162">
        <f>ROUND(E44*P44,5)</f>
        <v>0.27360000000000001</v>
      </c>
      <c r="R44" s="162"/>
      <c r="S44" s="162"/>
      <c r="T44" s="163">
        <v>12.933669999999999</v>
      </c>
      <c r="U44" s="162">
        <f>ROUND(E44*T44,2)</f>
        <v>25.87</v>
      </c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116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3"/>
      <c r="B45" s="159"/>
      <c r="C45" s="194" t="s">
        <v>163</v>
      </c>
      <c r="D45" s="164"/>
      <c r="E45" s="169">
        <v>1</v>
      </c>
      <c r="F45" s="172"/>
      <c r="G45" s="172"/>
      <c r="H45" s="172"/>
      <c r="I45" s="172"/>
      <c r="J45" s="172"/>
      <c r="K45" s="172"/>
      <c r="L45" s="172"/>
      <c r="M45" s="172"/>
      <c r="N45" s="162"/>
      <c r="O45" s="162"/>
      <c r="P45" s="162"/>
      <c r="Q45" s="162"/>
      <c r="R45" s="162"/>
      <c r="S45" s="162"/>
      <c r="T45" s="163"/>
      <c r="U45" s="162"/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118</v>
      </c>
      <c r="AF45" s="152">
        <v>0</v>
      </c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3"/>
      <c r="B46" s="159"/>
      <c r="C46" s="194" t="s">
        <v>164</v>
      </c>
      <c r="D46" s="164"/>
      <c r="E46" s="169">
        <v>1</v>
      </c>
      <c r="F46" s="172"/>
      <c r="G46" s="172"/>
      <c r="H46" s="172"/>
      <c r="I46" s="172"/>
      <c r="J46" s="172"/>
      <c r="K46" s="172"/>
      <c r="L46" s="172"/>
      <c r="M46" s="172"/>
      <c r="N46" s="162"/>
      <c r="O46" s="162"/>
      <c r="P46" s="162"/>
      <c r="Q46" s="162"/>
      <c r="R46" s="162"/>
      <c r="S46" s="162"/>
      <c r="T46" s="163"/>
      <c r="U46" s="162"/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118</v>
      </c>
      <c r="AF46" s="152">
        <v>0</v>
      </c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x14ac:dyDescent="0.2">
      <c r="A47" s="154" t="s">
        <v>111</v>
      </c>
      <c r="B47" s="160" t="s">
        <v>66</v>
      </c>
      <c r="C47" s="195" t="s">
        <v>67</v>
      </c>
      <c r="D47" s="165"/>
      <c r="E47" s="170"/>
      <c r="F47" s="173"/>
      <c r="G47" s="173">
        <f>SUMIF(AE48:AE53,"&lt;&gt;NOR",G48:G53)</f>
        <v>0</v>
      </c>
      <c r="H47" s="173"/>
      <c r="I47" s="173">
        <f>SUM(I48:I53)</f>
        <v>0</v>
      </c>
      <c r="J47" s="173"/>
      <c r="K47" s="173">
        <f>SUM(K48:K53)</f>
        <v>0</v>
      </c>
      <c r="L47" s="173"/>
      <c r="M47" s="173">
        <f>SUM(M48:M53)</f>
        <v>0</v>
      </c>
      <c r="N47" s="166"/>
      <c r="O47" s="166">
        <f>SUM(O48:O53)</f>
        <v>0.51905000000000001</v>
      </c>
      <c r="P47" s="166"/>
      <c r="Q47" s="166">
        <f>SUM(Q48:Q53)</f>
        <v>0</v>
      </c>
      <c r="R47" s="166"/>
      <c r="S47" s="166"/>
      <c r="T47" s="167"/>
      <c r="U47" s="166">
        <f>SUM(U48:U53)</f>
        <v>1.0900000000000001</v>
      </c>
      <c r="AE47" t="s">
        <v>112</v>
      </c>
    </row>
    <row r="48" spans="1:60" ht="22.5" outlineLevel="1" x14ac:dyDescent="0.2">
      <c r="A48" s="153">
        <v>16</v>
      </c>
      <c r="B48" s="159" t="s">
        <v>165</v>
      </c>
      <c r="C48" s="193" t="s">
        <v>166</v>
      </c>
      <c r="D48" s="161" t="s">
        <v>132</v>
      </c>
      <c r="E48" s="168">
        <v>1</v>
      </c>
      <c r="F48" s="171">
        <f>H48+J48</f>
        <v>0</v>
      </c>
      <c r="G48" s="172">
        <f>ROUND(E48*F48,2)</f>
        <v>0</v>
      </c>
      <c r="H48" s="172"/>
      <c r="I48" s="172">
        <f>ROUND(E48*H48,2)</f>
        <v>0</v>
      </c>
      <c r="J48" s="172"/>
      <c r="K48" s="172">
        <f>ROUND(E48*J48,2)</f>
        <v>0</v>
      </c>
      <c r="L48" s="172">
        <v>21</v>
      </c>
      <c r="M48" s="172">
        <f>G48*(1+L48/100)</f>
        <v>0</v>
      </c>
      <c r="N48" s="162">
        <v>0.40105000000000002</v>
      </c>
      <c r="O48" s="162">
        <f>ROUND(E48*N48,5)</f>
        <v>0.40105000000000002</v>
      </c>
      <c r="P48" s="162">
        <v>0</v>
      </c>
      <c r="Q48" s="162">
        <f>ROUND(E48*P48,5)</f>
        <v>0</v>
      </c>
      <c r="R48" s="162"/>
      <c r="S48" s="162"/>
      <c r="T48" s="163">
        <v>1.09236</v>
      </c>
      <c r="U48" s="162">
        <f>ROUND(E48*T48,2)</f>
        <v>1.0900000000000001</v>
      </c>
      <c r="V48" s="152"/>
      <c r="W48" s="152"/>
      <c r="X48" s="152"/>
      <c r="Y48" s="152"/>
      <c r="Z48" s="152"/>
      <c r="AA48" s="152"/>
      <c r="AB48" s="152"/>
      <c r="AC48" s="152"/>
      <c r="AD48" s="152"/>
      <c r="AE48" s="152" t="s">
        <v>122</v>
      </c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3"/>
      <c r="B49" s="159"/>
      <c r="C49" s="194" t="s">
        <v>56</v>
      </c>
      <c r="D49" s="164"/>
      <c r="E49" s="169">
        <v>1</v>
      </c>
      <c r="F49" s="172"/>
      <c r="G49" s="172"/>
      <c r="H49" s="172"/>
      <c r="I49" s="172"/>
      <c r="J49" s="172"/>
      <c r="K49" s="172"/>
      <c r="L49" s="172"/>
      <c r="M49" s="172"/>
      <c r="N49" s="162"/>
      <c r="O49" s="162"/>
      <c r="P49" s="162"/>
      <c r="Q49" s="162"/>
      <c r="R49" s="162"/>
      <c r="S49" s="162"/>
      <c r="T49" s="163"/>
      <c r="U49" s="162"/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118</v>
      </c>
      <c r="AF49" s="152">
        <v>0</v>
      </c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53">
        <v>17</v>
      </c>
      <c r="B50" s="159" t="s">
        <v>167</v>
      </c>
      <c r="C50" s="193" t="s">
        <v>168</v>
      </c>
      <c r="D50" s="161" t="s">
        <v>132</v>
      </c>
      <c r="E50" s="168">
        <v>1</v>
      </c>
      <c r="F50" s="171">
        <f>H50+J50</f>
        <v>0</v>
      </c>
      <c r="G50" s="172">
        <f>ROUND(E50*F50,2)</f>
        <v>0</v>
      </c>
      <c r="H50" s="172"/>
      <c r="I50" s="172">
        <f>ROUND(E50*H50,2)</f>
        <v>0</v>
      </c>
      <c r="J50" s="172"/>
      <c r="K50" s="172">
        <f>ROUND(E50*J50,2)</f>
        <v>0</v>
      </c>
      <c r="L50" s="172">
        <v>21</v>
      </c>
      <c r="M50" s="172">
        <f>G50*(1+L50/100)</f>
        <v>0</v>
      </c>
      <c r="N50" s="162">
        <v>0.11799999999999999</v>
      </c>
      <c r="O50" s="162">
        <f>ROUND(E50*N50,5)</f>
        <v>0.11799999999999999</v>
      </c>
      <c r="P50" s="162">
        <v>0</v>
      </c>
      <c r="Q50" s="162">
        <f>ROUND(E50*P50,5)</f>
        <v>0</v>
      </c>
      <c r="R50" s="162"/>
      <c r="S50" s="162"/>
      <c r="T50" s="163">
        <v>0</v>
      </c>
      <c r="U50" s="162">
        <f>ROUND(E50*T50,2)</f>
        <v>0</v>
      </c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169</v>
      </c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3"/>
      <c r="B51" s="159"/>
      <c r="C51" s="194" t="s">
        <v>56</v>
      </c>
      <c r="D51" s="164"/>
      <c r="E51" s="169">
        <v>1</v>
      </c>
      <c r="F51" s="172"/>
      <c r="G51" s="172"/>
      <c r="H51" s="172"/>
      <c r="I51" s="172"/>
      <c r="J51" s="172"/>
      <c r="K51" s="172"/>
      <c r="L51" s="172"/>
      <c r="M51" s="172"/>
      <c r="N51" s="162"/>
      <c r="O51" s="162"/>
      <c r="P51" s="162"/>
      <c r="Q51" s="162"/>
      <c r="R51" s="162"/>
      <c r="S51" s="162"/>
      <c r="T51" s="163"/>
      <c r="U51" s="162"/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118</v>
      </c>
      <c r="AF51" s="152">
        <v>0</v>
      </c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ht="22.5" outlineLevel="1" x14ac:dyDescent="0.2">
      <c r="A52" s="153">
        <v>18</v>
      </c>
      <c r="B52" s="159" t="s">
        <v>170</v>
      </c>
      <c r="C52" s="193" t="s">
        <v>171</v>
      </c>
      <c r="D52" s="161" t="s">
        <v>140</v>
      </c>
      <c r="E52" s="168">
        <v>1</v>
      </c>
      <c r="F52" s="171">
        <f>H52+J52</f>
        <v>0</v>
      </c>
      <c r="G52" s="172">
        <f>ROUND(E52*F52,2)</f>
        <v>0</v>
      </c>
      <c r="H52" s="172"/>
      <c r="I52" s="172">
        <f>ROUND(E52*H52,2)</f>
        <v>0</v>
      </c>
      <c r="J52" s="172"/>
      <c r="K52" s="172">
        <f>ROUND(E52*J52,2)</f>
        <v>0</v>
      </c>
      <c r="L52" s="172">
        <v>21</v>
      </c>
      <c r="M52" s="172">
        <f>G52*(1+L52/100)</f>
        <v>0</v>
      </c>
      <c r="N52" s="162">
        <v>0</v>
      </c>
      <c r="O52" s="162">
        <f>ROUND(E52*N52,5)</f>
        <v>0</v>
      </c>
      <c r="P52" s="162">
        <v>0</v>
      </c>
      <c r="Q52" s="162">
        <f>ROUND(E52*P52,5)</f>
        <v>0</v>
      </c>
      <c r="R52" s="162"/>
      <c r="S52" s="162"/>
      <c r="T52" s="163">
        <v>0</v>
      </c>
      <c r="U52" s="162">
        <f>ROUND(E52*T52,2)</f>
        <v>0</v>
      </c>
      <c r="V52" s="152"/>
      <c r="W52" s="152"/>
      <c r="X52" s="152"/>
      <c r="Y52" s="152"/>
      <c r="Z52" s="152"/>
      <c r="AA52" s="152"/>
      <c r="AB52" s="152"/>
      <c r="AC52" s="152"/>
      <c r="AD52" s="152"/>
      <c r="AE52" s="152" t="s">
        <v>122</v>
      </c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3"/>
      <c r="B53" s="159"/>
      <c r="C53" s="194" t="s">
        <v>56</v>
      </c>
      <c r="D53" s="164"/>
      <c r="E53" s="169">
        <v>1</v>
      </c>
      <c r="F53" s="172"/>
      <c r="G53" s="172"/>
      <c r="H53" s="172"/>
      <c r="I53" s="172"/>
      <c r="J53" s="172"/>
      <c r="K53" s="172"/>
      <c r="L53" s="172"/>
      <c r="M53" s="172"/>
      <c r="N53" s="162"/>
      <c r="O53" s="162"/>
      <c r="P53" s="162"/>
      <c r="Q53" s="162"/>
      <c r="R53" s="162"/>
      <c r="S53" s="162"/>
      <c r="T53" s="163"/>
      <c r="U53" s="162"/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118</v>
      </c>
      <c r="AF53" s="152">
        <v>0</v>
      </c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x14ac:dyDescent="0.2">
      <c r="A54" s="154" t="s">
        <v>111</v>
      </c>
      <c r="B54" s="160" t="s">
        <v>68</v>
      </c>
      <c r="C54" s="195" t="s">
        <v>69</v>
      </c>
      <c r="D54" s="165"/>
      <c r="E54" s="170"/>
      <c r="F54" s="173"/>
      <c r="G54" s="173">
        <f>SUMIF(AE55:AE56,"&lt;&gt;NOR",G55:G56)</f>
        <v>0</v>
      </c>
      <c r="H54" s="173"/>
      <c r="I54" s="173">
        <f>SUM(I55:I56)</f>
        <v>0</v>
      </c>
      <c r="J54" s="173"/>
      <c r="K54" s="173">
        <f>SUM(K55:K56)</f>
        <v>0</v>
      </c>
      <c r="L54" s="173"/>
      <c r="M54" s="173">
        <f>SUM(M55:M56)</f>
        <v>0</v>
      </c>
      <c r="N54" s="166"/>
      <c r="O54" s="166">
        <f>SUM(O55:O56)</f>
        <v>0.58653</v>
      </c>
      <c r="P54" s="166"/>
      <c r="Q54" s="166">
        <f>SUM(Q55:Q56)</f>
        <v>0</v>
      </c>
      <c r="R54" s="166"/>
      <c r="S54" s="166"/>
      <c r="T54" s="167"/>
      <c r="U54" s="166">
        <f>SUM(U55:U56)</f>
        <v>10.37</v>
      </c>
      <c r="AE54" t="s">
        <v>112</v>
      </c>
    </row>
    <row r="55" spans="1:60" ht="22.5" outlineLevel="1" x14ac:dyDescent="0.2">
      <c r="A55" s="153">
        <v>19</v>
      </c>
      <c r="B55" s="159" t="s">
        <v>172</v>
      </c>
      <c r="C55" s="193" t="s">
        <v>173</v>
      </c>
      <c r="D55" s="161" t="s">
        <v>174</v>
      </c>
      <c r="E55" s="168">
        <v>0.113</v>
      </c>
      <c r="F55" s="171">
        <f>H55+J55</f>
        <v>0</v>
      </c>
      <c r="G55" s="172">
        <f>ROUND(E55*F55,2)</f>
        <v>0</v>
      </c>
      <c r="H55" s="172"/>
      <c r="I55" s="172">
        <f>ROUND(E55*H55,2)</f>
        <v>0</v>
      </c>
      <c r="J55" s="172"/>
      <c r="K55" s="172">
        <f>ROUND(E55*J55,2)</f>
        <v>0</v>
      </c>
      <c r="L55" s="172">
        <v>21</v>
      </c>
      <c r="M55" s="172">
        <f>G55*(1+L55/100)</f>
        <v>0</v>
      </c>
      <c r="N55" s="162">
        <v>5.1905599999999996</v>
      </c>
      <c r="O55" s="162">
        <f>ROUND(E55*N55,5)</f>
        <v>0.58653</v>
      </c>
      <c r="P55" s="162">
        <v>0</v>
      </c>
      <c r="Q55" s="162">
        <f>ROUND(E55*P55,5)</f>
        <v>0</v>
      </c>
      <c r="R55" s="162"/>
      <c r="S55" s="162"/>
      <c r="T55" s="163">
        <v>91.763419999999996</v>
      </c>
      <c r="U55" s="162">
        <f>ROUND(E55*T55,2)</f>
        <v>10.37</v>
      </c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116</v>
      </c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3"/>
      <c r="B56" s="159"/>
      <c r="C56" s="194" t="s">
        <v>175</v>
      </c>
      <c r="D56" s="164"/>
      <c r="E56" s="169">
        <v>0.113</v>
      </c>
      <c r="F56" s="172"/>
      <c r="G56" s="172"/>
      <c r="H56" s="172"/>
      <c r="I56" s="172"/>
      <c r="J56" s="172"/>
      <c r="K56" s="172"/>
      <c r="L56" s="172"/>
      <c r="M56" s="172"/>
      <c r="N56" s="162"/>
      <c r="O56" s="162"/>
      <c r="P56" s="162"/>
      <c r="Q56" s="162"/>
      <c r="R56" s="162"/>
      <c r="S56" s="162"/>
      <c r="T56" s="163"/>
      <c r="U56" s="162"/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118</v>
      </c>
      <c r="AF56" s="152">
        <v>0</v>
      </c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x14ac:dyDescent="0.2">
      <c r="A57" s="154" t="s">
        <v>111</v>
      </c>
      <c r="B57" s="160" t="s">
        <v>70</v>
      </c>
      <c r="C57" s="195" t="s">
        <v>71</v>
      </c>
      <c r="D57" s="165"/>
      <c r="E57" s="170"/>
      <c r="F57" s="173"/>
      <c r="G57" s="173">
        <f>SUMIF(AE58:AE66,"&lt;&gt;NOR",G58:G66)</f>
        <v>0</v>
      </c>
      <c r="H57" s="173"/>
      <c r="I57" s="173">
        <f>SUM(I58:I66)</f>
        <v>0</v>
      </c>
      <c r="J57" s="173"/>
      <c r="K57" s="173">
        <f>SUM(K58:K66)</f>
        <v>0</v>
      </c>
      <c r="L57" s="173"/>
      <c r="M57" s="173">
        <f>SUM(M58:M66)</f>
        <v>0</v>
      </c>
      <c r="N57" s="166"/>
      <c r="O57" s="166">
        <f>SUM(O58:O66)</f>
        <v>1.8460800000000002</v>
      </c>
      <c r="P57" s="166"/>
      <c r="Q57" s="166">
        <f>SUM(Q58:Q66)</f>
        <v>0</v>
      </c>
      <c r="R57" s="166"/>
      <c r="S57" s="166"/>
      <c r="T57" s="167"/>
      <c r="U57" s="166">
        <f>SUM(U58:U66)</f>
        <v>22.85</v>
      </c>
      <c r="AE57" t="s">
        <v>112</v>
      </c>
    </row>
    <row r="58" spans="1:60" outlineLevel="1" x14ac:dyDescent="0.2">
      <c r="A58" s="153">
        <v>20</v>
      </c>
      <c r="B58" s="159" t="s">
        <v>176</v>
      </c>
      <c r="C58" s="193" t="s">
        <v>177</v>
      </c>
      <c r="D58" s="161" t="s">
        <v>115</v>
      </c>
      <c r="E58" s="168">
        <v>96</v>
      </c>
      <c r="F58" s="171">
        <f>H58+J58</f>
        <v>0</v>
      </c>
      <c r="G58" s="172">
        <f>ROUND(E58*F58,2)</f>
        <v>0</v>
      </c>
      <c r="H58" s="172"/>
      <c r="I58" s="172">
        <f>ROUND(E58*H58,2)</f>
        <v>0</v>
      </c>
      <c r="J58" s="172"/>
      <c r="K58" s="172">
        <f>ROUND(E58*J58,2)</f>
        <v>0</v>
      </c>
      <c r="L58" s="172">
        <v>21</v>
      </c>
      <c r="M58" s="172">
        <f>G58*(1+L58/100)</f>
        <v>0</v>
      </c>
      <c r="N58" s="162">
        <v>1.8380000000000001E-2</v>
      </c>
      <c r="O58" s="162">
        <f>ROUND(E58*N58,5)</f>
        <v>1.76448</v>
      </c>
      <c r="P58" s="162">
        <v>0</v>
      </c>
      <c r="Q58" s="162">
        <f>ROUND(E58*P58,5)</f>
        <v>0</v>
      </c>
      <c r="R58" s="162"/>
      <c r="S58" s="162"/>
      <c r="T58" s="163">
        <v>0.13</v>
      </c>
      <c r="U58" s="162">
        <f>ROUND(E58*T58,2)</f>
        <v>12.48</v>
      </c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122</v>
      </c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">
      <c r="A59" s="153"/>
      <c r="B59" s="159"/>
      <c r="C59" s="194" t="s">
        <v>178</v>
      </c>
      <c r="D59" s="164"/>
      <c r="E59" s="169">
        <v>66</v>
      </c>
      <c r="F59" s="172"/>
      <c r="G59" s="172"/>
      <c r="H59" s="172"/>
      <c r="I59" s="172"/>
      <c r="J59" s="172"/>
      <c r="K59" s="172"/>
      <c r="L59" s="172"/>
      <c r="M59" s="172"/>
      <c r="N59" s="162"/>
      <c r="O59" s="162"/>
      <c r="P59" s="162"/>
      <c r="Q59" s="162"/>
      <c r="R59" s="162"/>
      <c r="S59" s="162"/>
      <c r="T59" s="163"/>
      <c r="U59" s="162"/>
      <c r="V59" s="152"/>
      <c r="W59" s="152"/>
      <c r="X59" s="152"/>
      <c r="Y59" s="152"/>
      <c r="Z59" s="152"/>
      <c r="AA59" s="152"/>
      <c r="AB59" s="152"/>
      <c r="AC59" s="152"/>
      <c r="AD59" s="152"/>
      <c r="AE59" s="152" t="s">
        <v>118</v>
      </c>
      <c r="AF59" s="152">
        <v>0</v>
      </c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3"/>
      <c r="B60" s="159"/>
      <c r="C60" s="194" t="s">
        <v>179</v>
      </c>
      <c r="D60" s="164"/>
      <c r="E60" s="169">
        <v>30</v>
      </c>
      <c r="F60" s="172"/>
      <c r="G60" s="172"/>
      <c r="H60" s="172"/>
      <c r="I60" s="172"/>
      <c r="J60" s="172"/>
      <c r="K60" s="172"/>
      <c r="L60" s="172"/>
      <c r="M60" s="172"/>
      <c r="N60" s="162"/>
      <c r="O60" s="162"/>
      <c r="P60" s="162"/>
      <c r="Q60" s="162"/>
      <c r="R60" s="162"/>
      <c r="S60" s="162"/>
      <c r="T60" s="163"/>
      <c r="U60" s="162"/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118</v>
      </c>
      <c r="AF60" s="152">
        <v>0</v>
      </c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53">
        <v>21</v>
      </c>
      <c r="B61" s="159" t="s">
        <v>180</v>
      </c>
      <c r="C61" s="193" t="s">
        <v>181</v>
      </c>
      <c r="D61" s="161" t="s">
        <v>115</v>
      </c>
      <c r="E61" s="168">
        <v>96</v>
      </c>
      <c r="F61" s="171">
        <f>H61+J61</f>
        <v>0</v>
      </c>
      <c r="G61" s="172">
        <f>ROUND(E61*F61,2)</f>
        <v>0</v>
      </c>
      <c r="H61" s="172"/>
      <c r="I61" s="172">
        <f>ROUND(E61*H61,2)</f>
        <v>0</v>
      </c>
      <c r="J61" s="172"/>
      <c r="K61" s="172">
        <f>ROUND(E61*J61,2)</f>
        <v>0</v>
      </c>
      <c r="L61" s="172">
        <v>21</v>
      </c>
      <c r="M61" s="172">
        <f>G61*(1+L61/100)</f>
        <v>0</v>
      </c>
      <c r="N61" s="162">
        <v>8.4999999999999995E-4</v>
      </c>
      <c r="O61" s="162">
        <f>ROUND(E61*N61,5)</f>
        <v>8.1600000000000006E-2</v>
      </c>
      <c r="P61" s="162">
        <v>0</v>
      </c>
      <c r="Q61" s="162">
        <f>ROUND(E61*P61,5)</f>
        <v>0</v>
      </c>
      <c r="R61" s="162"/>
      <c r="S61" s="162"/>
      <c r="T61" s="163">
        <v>6.0000000000000001E-3</v>
      </c>
      <c r="U61" s="162">
        <f>ROUND(E61*T61,2)</f>
        <v>0.57999999999999996</v>
      </c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122</v>
      </c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53"/>
      <c r="B62" s="159"/>
      <c r="C62" s="194" t="s">
        <v>178</v>
      </c>
      <c r="D62" s="164"/>
      <c r="E62" s="169">
        <v>66</v>
      </c>
      <c r="F62" s="172"/>
      <c r="G62" s="172"/>
      <c r="H62" s="172"/>
      <c r="I62" s="172"/>
      <c r="J62" s="172"/>
      <c r="K62" s="172"/>
      <c r="L62" s="172"/>
      <c r="M62" s="172"/>
      <c r="N62" s="162"/>
      <c r="O62" s="162"/>
      <c r="P62" s="162"/>
      <c r="Q62" s="162"/>
      <c r="R62" s="162"/>
      <c r="S62" s="162"/>
      <c r="T62" s="163"/>
      <c r="U62" s="162"/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118</v>
      </c>
      <c r="AF62" s="152">
        <v>0</v>
      </c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53"/>
      <c r="B63" s="159"/>
      <c r="C63" s="194" t="s">
        <v>179</v>
      </c>
      <c r="D63" s="164"/>
      <c r="E63" s="169">
        <v>30</v>
      </c>
      <c r="F63" s="172"/>
      <c r="G63" s="172"/>
      <c r="H63" s="172"/>
      <c r="I63" s="172"/>
      <c r="J63" s="172"/>
      <c r="K63" s="172"/>
      <c r="L63" s="172"/>
      <c r="M63" s="172"/>
      <c r="N63" s="162"/>
      <c r="O63" s="162"/>
      <c r="P63" s="162"/>
      <c r="Q63" s="162"/>
      <c r="R63" s="162"/>
      <c r="S63" s="162"/>
      <c r="T63" s="163"/>
      <c r="U63" s="162"/>
      <c r="V63" s="152"/>
      <c r="W63" s="152"/>
      <c r="X63" s="152"/>
      <c r="Y63" s="152"/>
      <c r="Z63" s="152"/>
      <c r="AA63" s="152"/>
      <c r="AB63" s="152"/>
      <c r="AC63" s="152"/>
      <c r="AD63" s="152"/>
      <c r="AE63" s="152" t="s">
        <v>118</v>
      </c>
      <c r="AF63" s="152">
        <v>0</v>
      </c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53">
        <v>22</v>
      </c>
      <c r="B64" s="159" t="s">
        <v>182</v>
      </c>
      <c r="C64" s="193" t="s">
        <v>183</v>
      </c>
      <c r="D64" s="161" t="s">
        <v>115</v>
      </c>
      <c r="E64" s="168">
        <v>96</v>
      </c>
      <c r="F64" s="171">
        <f>H64+J64</f>
        <v>0</v>
      </c>
      <c r="G64" s="172">
        <f>ROUND(E64*F64,2)</f>
        <v>0</v>
      </c>
      <c r="H64" s="172"/>
      <c r="I64" s="172">
        <f>ROUND(E64*H64,2)</f>
        <v>0</v>
      </c>
      <c r="J64" s="172"/>
      <c r="K64" s="172">
        <f>ROUND(E64*J64,2)</f>
        <v>0</v>
      </c>
      <c r="L64" s="172">
        <v>21</v>
      </c>
      <c r="M64" s="172">
        <f>G64*(1+L64/100)</f>
        <v>0</v>
      </c>
      <c r="N64" s="162">
        <v>0</v>
      </c>
      <c r="O64" s="162">
        <f>ROUND(E64*N64,5)</f>
        <v>0</v>
      </c>
      <c r="P64" s="162">
        <v>0</v>
      </c>
      <c r="Q64" s="162">
        <f>ROUND(E64*P64,5)</f>
        <v>0</v>
      </c>
      <c r="R64" s="162"/>
      <c r="S64" s="162"/>
      <c r="T64" s="163">
        <v>0.10199999999999999</v>
      </c>
      <c r="U64" s="162">
        <f>ROUND(E64*T64,2)</f>
        <v>9.7899999999999991</v>
      </c>
      <c r="V64" s="152"/>
      <c r="W64" s="152"/>
      <c r="X64" s="152"/>
      <c r="Y64" s="152"/>
      <c r="Z64" s="152"/>
      <c r="AA64" s="152"/>
      <c r="AB64" s="152"/>
      <c r="AC64" s="152"/>
      <c r="AD64" s="152"/>
      <c r="AE64" s="152" t="s">
        <v>122</v>
      </c>
      <c r="AF64" s="152"/>
      <c r="AG64" s="152"/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53"/>
      <c r="B65" s="159"/>
      <c r="C65" s="194" t="s">
        <v>178</v>
      </c>
      <c r="D65" s="164"/>
      <c r="E65" s="169">
        <v>66</v>
      </c>
      <c r="F65" s="172"/>
      <c r="G65" s="172"/>
      <c r="H65" s="172"/>
      <c r="I65" s="172"/>
      <c r="J65" s="172"/>
      <c r="K65" s="172"/>
      <c r="L65" s="172"/>
      <c r="M65" s="172"/>
      <c r="N65" s="162"/>
      <c r="O65" s="162"/>
      <c r="P65" s="162"/>
      <c r="Q65" s="162"/>
      <c r="R65" s="162"/>
      <c r="S65" s="162"/>
      <c r="T65" s="163"/>
      <c r="U65" s="162"/>
      <c r="V65" s="152"/>
      <c r="W65" s="152"/>
      <c r="X65" s="152"/>
      <c r="Y65" s="152"/>
      <c r="Z65" s="152"/>
      <c r="AA65" s="152"/>
      <c r="AB65" s="152"/>
      <c r="AC65" s="152"/>
      <c r="AD65" s="152"/>
      <c r="AE65" s="152" t="s">
        <v>118</v>
      </c>
      <c r="AF65" s="152">
        <v>0</v>
      </c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3"/>
      <c r="B66" s="159"/>
      <c r="C66" s="194" t="s">
        <v>179</v>
      </c>
      <c r="D66" s="164"/>
      <c r="E66" s="169">
        <v>30</v>
      </c>
      <c r="F66" s="172"/>
      <c r="G66" s="172"/>
      <c r="H66" s="172"/>
      <c r="I66" s="172"/>
      <c r="J66" s="172"/>
      <c r="K66" s="172"/>
      <c r="L66" s="172"/>
      <c r="M66" s="172"/>
      <c r="N66" s="162"/>
      <c r="O66" s="162"/>
      <c r="P66" s="162"/>
      <c r="Q66" s="162"/>
      <c r="R66" s="162"/>
      <c r="S66" s="162"/>
      <c r="T66" s="163"/>
      <c r="U66" s="162"/>
      <c r="V66" s="152"/>
      <c r="W66" s="152"/>
      <c r="X66" s="152"/>
      <c r="Y66" s="152"/>
      <c r="Z66" s="152"/>
      <c r="AA66" s="152"/>
      <c r="AB66" s="152"/>
      <c r="AC66" s="152"/>
      <c r="AD66" s="152"/>
      <c r="AE66" s="152" t="s">
        <v>118</v>
      </c>
      <c r="AF66" s="152">
        <v>0</v>
      </c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x14ac:dyDescent="0.2">
      <c r="A67" s="154" t="s">
        <v>111</v>
      </c>
      <c r="B67" s="160" t="s">
        <v>72</v>
      </c>
      <c r="C67" s="195" t="s">
        <v>73</v>
      </c>
      <c r="D67" s="165"/>
      <c r="E67" s="170"/>
      <c r="F67" s="173"/>
      <c r="G67" s="173">
        <f>SUMIF(AE68:AE115,"&lt;&gt;NOR",G68:G115)</f>
        <v>0</v>
      </c>
      <c r="H67" s="173"/>
      <c r="I67" s="173">
        <f>SUM(I68:I115)</f>
        <v>0</v>
      </c>
      <c r="J67" s="173"/>
      <c r="K67" s="173">
        <f>SUM(K68:K115)</f>
        <v>0</v>
      </c>
      <c r="L67" s="173"/>
      <c r="M67" s="173">
        <f>SUM(M68:M115)</f>
        <v>0</v>
      </c>
      <c r="N67" s="166"/>
      <c r="O67" s="166">
        <f>SUM(O68:O115)</f>
        <v>0.18294000000000002</v>
      </c>
      <c r="P67" s="166"/>
      <c r="Q67" s="166">
        <f>SUM(Q68:Q115)</f>
        <v>254.15003999999996</v>
      </c>
      <c r="R67" s="166"/>
      <c r="S67" s="166"/>
      <c r="T67" s="167"/>
      <c r="U67" s="166">
        <f>SUM(U68:U115)</f>
        <v>387.51000000000005</v>
      </c>
      <c r="AE67" t="s">
        <v>112</v>
      </c>
    </row>
    <row r="68" spans="1:60" outlineLevel="1" x14ac:dyDescent="0.2">
      <c r="A68" s="153">
        <v>23</v>
      </c>
      <c r="B68" s="159" t="s">
        <v>184</v>
      </c>
      <c r="C68" s="193" t="s">
        <v>185</v>
      </c>
      <c r="D68" s="161" t="s">
        <v>115</v>
      </c>
      <c r="E68" s="168">
        <v>22.922999999999998</v>
      </c>
      <c r="F68" s="171">
        <f>H68+J68</f>
        <v>0</v>
      </c>
      <c r="G68" s="172">
        <f>ROUND(E68*F68,2)</f>
        <v>0</v>
      </c>
      <c r="H68" s="172"/>
      <c r="I68" s="172">
        <f>ROUND(E68*H68,2)</f>
        <v>0</v>
      </c>
      <c r="J68" s="172"/>
      <c r="K68" s="172">
        <f>ROUND(E68*J68,2)</f>
        <v>0</v>
      </c>
      <c r="L68" s="172">
        <v>21</v>
      </c>
      <c r="M68" s="172">
        <f>G68*(1+L68/100)</f>
        <v>0</v>
      </c>
      <c r="N68" s="162">
        <v>6.7000000000000002E-4</v>
      </c>
      <c r="O68" s="162">
        <f>ROUND(E68*N68,5)</f>
        <v>1.536E-2</v>
      </c>
      <c r="P68" s="162">
        <v>0.31900000000000001</v>
      </c>
      <c r="Q68" s="162">
        <f>ROUND(E68*P68,5)</f>
        <v>7.3124399999999996</v>
      </c>
      <c r="R68" s="162"/>
      <c r="S68" s="162"/>
      <c r="T68" s="163">
        <v>0.317</v>
      </c>
      <c r="U68" s="162">
        <f>ROUND(E68*T68,2)</f>
        <v>7.27</v>
      </c>
      <c r="V68" s="152"/>
      <c r="W68" s="152"/>
      <c r="X68" s="152"/>
      <c r="Y68" s="152"/>
      <c r="Z68" s="152"/>
      <c r="AA68" s="152"/>
      <c r="AB68" s="152"/>
      <c r="AC68" s="152"/>
      <c r="AD68" s="152"/>
      <c r="AE68" s="152" t="s">
        <v>122</v>
      </c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3"/>
      <c r="B69" s="159"/>
      <c r="C69" s="194" t="s">
        <v>186</v>
      </c>
      <c r="D69" s="164"/>
      <c r="E69" s="169">
        <v>22.922999999999998</v>
      </c>
      <c r="F69" s="172"/>
      <c r="G69" s="172"/>
      <c r="H69" s="172"/>
      <c r="I69" s="172"/>
      <c r="J69" s="172"/>
      <c r="K69" s="172"/>
      <c r="L69" s="172"/>
      <c r="M69" s="172"/>
      <c r="N69" s="162"/>
      <c r="O69" s="162"/>
      <c r="P69" s="162"/>
      <c r="Q69" s="162"/>
      <c r="R69" s="162"/>
      <c r="S69" s="162"/>
      <c r="T69" s="163"/>
      <c r="U69" s="162"/>
      <c r="V69" s="152"/>
      <c r="W69" s="152"/>
      <c r="X69" s="152"/>
      <c r="Y69" s="152"/>
      <c r="Z69" s="152"/>
      <c r="AA69" s="152"/>
      <c r="AB69" s="152"/>
      <c r="AC69" s="152"/>
      <c r="AD69" s="152"/>
      <c r="AE69" s="152" t="s">
        <v>118</v>
      </c>
      <c r="AF69" s="152">
        <v>0</v>
      </c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">
      <c r="A70" s="153">
        <v>24</v>
      </c>
      <c r="B70" s="159" t="s">
        <v>187</v>
      </c>
      <c r="C70" s="193" t="s">
        <v>188</v>
      </c>
      <c r="D70" s="161" t="s">
        <v>121</v>
      </c>
      <c r="E70" s="168">
        <v>98.290899999999993</v>
      </c>
      <c r="F70" s="171">
        <f>H70+J70</f>
        <v>0</v>
      </c>
      <c r="G70" s="172">
        <f>ROUND(E70*F70,2)</f>
        <v>0</v>
      </c>
      <c r="H70" s="172"/>
      <c r="I70" s="172">
        <f>ROUND(E70*H70,2)</f>
        <v>0</v>
      </c>
      <c r="J70" s="172"/>
      <c r="K70" s="172">
        <f>ROUND(E70*J70,2)</f>
        <v>0</v>
      </c>
      <c r="L70" s="172">
        <v>21</v>
      </c>
      <c r="M70" s="172">
        <f>G70*(1+L70/100)</f>
        <v>0</v>
      </c>
      <c r="N70" s="162">
        <v>1.2800000000000001E-3</v>
      </c>
      <c r="O70" s="162">
        <f>ROUND(E70*N70,5)</f>
        <v>0.12581000000000001</v>
      </c>
      <c r="P70" s="162">
        <v>1.8</v>
      </c>
      <c r="Q70" s="162">
        <f>ROUND(E70*P70,5)</f>
        <v>176.92362</v>
      </c>
      <c r="R70" s="162"/>
      <c r="S70" s="162"/>
      <c r="T70" s="163">
        <v>1.52</v>
      </c>
      <c r="U70" s="162">
        <f>ROUND(E70*T70,2)</f>
        <v>149.4</v>
      </c>
      <c r="V70" s="152"/>
      <c r="W70" s="152"/>
      <c r="X70" s="152"/>
      <c r="Y70" s="152"/>
      <c r="Z70" s="152"/>
      <c r="AA70" s="152"/>
      <c r="AB70" s="152"/>
      <c r="AC70" s="152"/>
      <c r="AD70" s="152"/>
      <c r="AE70" s="152" t="s">
        <v>122</v>
      </c>
      <c r="AF70" s="152"/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53"/>
      <c r="B71" s="159"/>
      <c r="C71" s="194" t="s">
        <v>189</v>
      </c>
      <c r="D71" s="164"/>
      <c r="E71" s="169">
        <v>1</v>
      </c>
      <c r="F71" s="172"/>
      <c r="G71" s="172"/>
      <c r="H71" s="172"/>
      <c r="I71" s="172"/>
      <c r="J71" s="172"/>
      <c r="K71" s="172"/>
      <c r="L71" s="172"/>
      <c r="M71" s="172"/>
      <c r="N71" s="162"/>
      <c r="O71" s="162"/>
      <c r="P71" s="162"/>
      <c r="Q71" s="162"/>
      <c r="R71" s="162"/>
      <c r="S71" s="162"/>
      <c r="T71" s="163"/>
      <c r="U71" s="162"/>
      <c r="V71" s="152"/>
      <c r="W71" s="152"/>
      <c r="X71" s="152"/>
      <c r="Y71" s="152"/>
      <c r="Z71" s="152"/>
      <c r="AA71" s="152"/>
      <c r="AB71" s="152"/>
      <c r="AC71" s="152"/>
      <c r="AD71" s="152"/>
      <c r="AE71" s="152" t="s">
        <v>118</v>
      </c>
      <c r="AF71" s="152">
        <v>0</v>
      </c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3"/>
      <c r="B72" s="159"/>
      <c r="C72" s="194" t="s">
        <v>190</v>
      </c>
      <c r="D72" s="164"/>
      <c r="E72" s="169">
        <v>98.676500000000004</v>
      </c>
      <c r="F72" s="172"/>
      <c r="G72" s="172"/>
      <c r="H72" s="172"/>
      <c r="I72" s="172"/>
      <c r="J72" s="172"/>
      <c r="K72" s="172"/>
      <c r="L72" s="172"/>
      <c r="M72" s="172"/>
      <c r="N72" s="162"/>
      <c r="O72" s="162"/>
      <c r="P72" s="162"/>
      <c r="Q72" s="162"/>
      <c r="R72" s="162"/>
      <c r="S72" s="162"/>
      <c r="T72" s="163"/>
      <c r="U72" s="162"/>
      <c r="V72" s="152"/>
      <c r="W72" s="152"/>
      <c r="X72" s="152"/>
      <c r="Y72" s="152"/>
      <c r="Z72" s="152"/>
      <c r="AA72" s="152"/>
      <c r="AB72" s="152"/>
      <c r="AC72" s="152"/>
      <c r="AD72" s="152"/>
      <c r="AE72" s="152" t="s">
        <v>118</v>
      </c>
      <c r="AF72" s="152">
        <v>0</v>
      </c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3"/>
      <c r="B73" s="159"/>
      <c r="C73" s="194" t="s">
        <v>191</v>
      </c>
      <c r="D73" s="164"/>
      <c r="E73" s="169">
        <v>-12.190099999999999</v>
      </c>
      <c r="F73" s="172"/>
      <c r="G73" s="172"/>
      <c r="H73" s="172"/>
      <c r="I73" s="172"/>
      <c r="J73" s="172"/>
      <c r="K73" s="172"/>
      <c r="L73" s="172"/>
      <c r="M73" s="172"/>
      <c r="N73" s="162"/>
      <c r="O73" s="162"/>
      <c r="P73" s="162"/>
      <c r="Q73" s="162"/>
      <c r="R73" s="162"/>
      <c r="S73" s="162"/>
      <c r="T73" s="163"/>
      <c r="U73" s="162"/>
      <c r="V73" s="152"/>
      <c r="W73" s="152"/>
      <c r="X73" s="152"/>
      <c r="Y73" s="152"/>
      <c r="Z73" s="152"/>
      <c r="AA73" s="152"/>
      <c r="AB73" s="152"/>
      <c r="AC73" s="152"/>
      <c r="AD73" s="152"/>
      <c r="AE73" s="152" t="s">
        <v>118</v>
      </c>
      <c r="AF73" s="152">
        <v>0</v>
      </c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3"/>
      <c r="B74" s="159"/>
      <c r="C74" s="194" t="s">
        <v>192</v>
      </c>
      <c r="D74" s="164"/>
      <c r="E74" s="169">
        <v>10.804500000000001</v>
      </c>
      <c r="F74" s="172"/>
      <c r="G74" s="172"/>
      <c r="H74" s="172"/>
      <c r="I74" s="172"/>
      <c r="J74" s="172"/>
      <c r="K74" s="172"/>
      <c r="L74" s="172"/>
      <c r="M74" s="172"/>
      <c r="N74" s="162"/>
      <c r="O74" s="162"/>
      <c r="P74" s="162"/>
      <c r="Q74" s="162"/>
      <c r="R74" s="162"/>
      <c r="S74" s="162"/>
      <c r="T74" s="163"/>
      <c r="U74" s="162"/>
      <c r="V74" s="152"/>
      <c r="W74" s="152"/>
      <c r="X74" s="152"/>
      <c r="Y74" s="152"/>
      <c r="Z74" s="152"/>
      <c r="AA74" s="152"/>
      <c r="AB74" s="152"/>
      <c r="AC74" s="152"/>
      <c r="AD74" s="152"/>
      <c r="AE74" s="152" t="s">
        <v>118</v>
      </c>
      <c r="AF74" s="152">
        <v>0</v>
      </c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3">
        <v>25</v>
      </c>
      <c r="B75" s="159" t="s">
        <v>193</v>
      </c>
      <c r="C75" s="193" t="s">
        <v>194</v>
      </c>
      <c r="D75" s="161" t="s">
        <v>121</v>
      </c>
      <c r="E75" s="168">
        <v>3.375</v>
      </c>
      <c r="F75" s="171">
        <f>H75+J75</f>
        <v>0</v>
      </c>
      <c r="G75" s="172">
        <f>ROUND(E75*F75,2)</f>
        <v>0</v>
      </c>
      <c r="H75" s="172"/>
      <c r="I75" s="172">
        <f>ROUND(E75*H75,2)</f>
        <v>0</v>
      </c>
      <c r="J75" s="172"/>
      <c r="K75" s="172">
        <f>ROUND(E75*J75,2)</f>
        <v>0</v>
      </c>
      <c r="L75" s="172">
        <v>21</v>
      </c>
      <c r="M75" s="172">
        <f>G75*(1+L75/100)</f>
        <v>0</v>
      </c>
      <c r="N75" s="162">
        <v>0</v>
      </c>
      <c r="O75" s="162">
        <f>ROUND(E75*N75,5)</f>
        <v>0</v>
      </c>
      <c r="P75" s="162">
        <v>1.5940000000000001</v>
      </c>
      <c r="Q75" s="162">
        <f>ROUND(E75*P75,5)</f>
        <v>5.3797499999999996</v>
      </c>
      <c r="R75" s="162"/>
      <c r="S75" s="162"/>
      <c r="T75" s="163">
        <v>2.42</v>
      </c>
      <c r="U75" s="162">
        <f>ROUND(E75*T75,2)</f>
        <v>8.17</v>
      </c>
      <c r="V75" s="152"/>
      <c r="W75" s="152"/>
      <c r="X75" s="152"/>
      <c r="Y75" s="152"/>
      <c r="Z75" s="152"/>
      <c r="AA75" s="152"/>
      <c r="AB75" s="152"/>
      <c r="AC75" s="152"/>
      <c r="AD75" s="152"/>
      <c r="AE75" s="152" t="s">
        <v>122</v>
      </c>
      <c r="AF75" s="152"/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3"/>
      <c r="B76" s="159"/>
      <c r="C76" s="194" t="s">
        <v>195</v>
      </c>
      <c r="D76" s="164"/>
      <c r="E76" s="169">
        <v>3.375</v>
      </c>
      <c r="F76" s="172"/>
      <c r="G76" s="172"/>
      <c r="H76" s="172"/>
      <c r="I76" s="172"/>
      <c r="J76" s="172"/>
      <c r="K76" s="172"/>
      <c r="L76" s="172"/>
      <c r="M76" s="172"/>
      <c r="N76" s="162"/>
      <c r="O76" s="162"/>
      <c r="P76" s="162"/>
      <c r="Q76" s="162"/>
      <c r="R76" s="162"/>
      <c r="S76" s="162"/>
      <c r="T76" s="163"/>
      <c r="U76" s="162"/>
      <c r="V76" s="152"/>
      <c r="W76" s="152"/>
      <c r="X76" s="152"/>
      <c r="Y76" s="152"/>
      <c r="Z76" s="152"/>
      <c r="AA76" s="152"/>
      <c r="AB76" s="152"/>
      <c r="AC76" s="152"/>
      <c r="AD76" s="152"/>
      <c r="AE76" s="152" t="s">
        <v>118</v>
      </c>
      <c r="AF76" s="152">
        <v>0</v>
      </c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ht="22.5" outlineLevel="1" x14ac:dyDescent="0.2">
      <c r="A77" s="153">
        <v>26</v>
      </c>
      <c r="B77" s="159" t="s">
        <v>196</v>
      </c>
      <c r="C77" s="193" t="s">
        <v>197</v>
      </c>
      <c r="D77" s="161" t="s">
        <v>121</v>
      </c>
      <c r="E77" s="168">
        <v>15.567399999999999</v>
      </c>
      <c r="F77" s="171">
        <f>H77+J77</f>
        <v>0</v>
      </c>
      <c r="G77" s="172">
        <f>ROUND(E77*F77,2)</f>
        <v>0</v>
      </c>
      <c r="H77" s="172"/>
      <c r="I77" s="172">
        <f>ROUND(E77*H77,2)</f>
        <v>0</v>
      </c>
      <c r="J77" s="172"/>
      <c r="K77" s="172">
        <f>ROUND(E77*J77,2)</f>
        <v>0</v>
      </c>
      <c r="L77" s="172">
        <v>21</v>
      </c>
      <c r="M77" s="172">
        <f>G77*(1+L77/100)</f>
        <v>0</v>
      </c>
      <c r="N77" s="162">
        <v>0</v>
      </c>
      <c r="O77" s="162">
        <f>ROUND(E77*N77,5)</f>
        <v>0</v>
      </c>
      <c r="P77" s="162">
        <v>2.2000000000000002</v>
      </c>
      <c r="Q77" s="162">
        <f>ROUND(E77*P77,5)</f>
        <v>34.248280000000001</v>
      </c>
      <c r="R77" s="162"/>
      <c r="S77" s="162"/>
      <c r="T77" s="163">
        <v>4.6550000000000002</v>
      </c>
      <c r="U77" s="162">
        <f>ROUND(E77*T77,2)</f>
        <v>72.47</v>
      </c>
      <c r="V77" s="152"/>
      <c r="W77" s="152"/>
      <c r="X77" s="152"/>
      <c r="Y77" s="152"/>
      <c r="Z77" s="152"/>
      <c r="AA77" s="152"/>
      <c r="AB77" s="152"/>
      <c r="AC77" s="152"/>
      <c r="AD77" s="152"/>
      <c r="AE77" s="152" t="s">
        <v>122</v>
      </c>
      <c r="AF77" s="152"/>
      <c r="AG77" s="152"/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53"/>
      <c r="B78" s="159"/>
      <c r="C78" s="194" t="s">
        <v>198</v>
      </c>
      <c r="D78" s="164"/>
      <c r="E78" s="169">
        <v>5.64</v>
      </c>
      <c r="F78" s="172"/>
      <c r="G78" s="172"/>
      <c r="H78" s="172"/>
      <c r="I78" s="172"/>
      <c r="J78" s="172"/>
      <c r="K78" s="172"/>
      <c r="L78" s="172"/>
      <c r="M78" s="172"/>
      <c r="N78" s="162"/>
      <c r="O78" s="162"/>
      <c r="P78" s="162"/>
      <c r="Q78" s="162"/>
      <c r="R78" s="162"/>
      <c r="S78" s="162"/>
      <c r="T78" s="163"/>
      <c r="U78" s="162"/>
      <c r="V78" s="152"/>
      <c r="W78" s="152"/>
      <c r="X78" s="152"/>
      <c r="Y78" s="152"/>
      <c r="Z78" s="152"/>
      <c r="AA78" s="152"/>
      <c r="AB78" s="152"/>
      <c r="AC78" s="152"/>
      <c r="AD78" s="152"/>
      <c r="AE78" s="152" t="s">
        <v>118</v>
      </c>
      <c r="AF78" s="152">
        <v>0</v>
      </c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">
      <c r="A79" s="153"/>
      <c r="B79" s="159"/>
      <c r="C79" s="194" t="s">
        <v>199</v>
      </c>
      <c r="D79" s="164"/>
      <c r="E79" s="169">
        <v>3.8618000000000001</v>
      </c>
      <c r="F79" s="172"/>
      <c r="G79" s="172"/>
      <c r="H79" s="172"/>
      <c r="I79" s="172"/>
      <c r="J79" s="172"/>
      <c r="K79" s="172"/>
      <c r="L79" s="172"/>
      <c r="M79" s="172"/>
      <c r="N79" s="162"/>
      <c r="O79" s="162"/>
      <c r="P79" s="162"/>
      <c r="Q79" s="162"/>
      <c r="R79" s="162"/>
      <c r="S79" s="162"/>
      <c r="T79" s="163"/>
      <c r="U79" s="162"/>
      <c r="V79" s="152"/>
      <c r="W79" s="152"/>
      <c r="X79" s="152"/>
      <c r="Y79" s="152"/>
      <c r="Z79" s="152"/>
      <c r="AA79" s="152"/>
      <c r="AB79" s="152"/>
      <c r="AC79" s="152"/>
      <c r="AD79" s="152"/>
      <c r="AE79" s="152" t="s">
        <v>118</v>
      </c>
      <c r="AF79" s="152">
        <v>0</v>
      </c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53"/>
      <c r="B80" s="159"/>
      <c r="C80" s="194" t="s">
        <v>200</v>
      </c>
      <c r="D80" s="164"/>
      <c r="E80" s="169">
        <v>6.0655999999999999</v>
      </c>
      <c r="F80" s="172"/>
      <c r="G80" s="172"/>
      <c r="H80" s="172"/>
      <c r="I80" s="172"/>
      <c r="J80" s="172"/>
      <c r="K80" s="172"/>
      <c r="L80" s="172"/>
      <c r="M80" s="172"/>
      <c r="N80" s="162"/>
      <c r="O80" s="162"/>
      <c r="P80" s="162"/>
      <c r="Q80" s="162"/>
      <c r="R80" s="162"/>
      <c r="S80" s="162"/>
      <c r="T80" s="163"/>
      <c r="U80" s="162"/>
      <c r="V80" s="152"/>
      <c r="W80" s="152"/>
      <c r="X80" s="152"/>
      <c r="Y80" s="152"/>
      <c r="Z80" s="152"/>
      <c r="AA80" s="152"/>
      <c r="AB80" s="152"/>
      <c r="AC80" s="152"/>
      <c r="AD80" s="152"/>
      <c r="AE80" s="152" t="s">
        <v>118</v>
      </c>
      <c r="AF80" s="152">
        <v>0</v>
      </c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53">
        <v>27</v>
      </c>
      <c r="B81" s="159" t="s">
        <v>201</v>
      </c>
      <c r="C81" s="193" t="s">
        <v>202</v>
      </c>
      <c r="D81" s="161" t="s">
        <v>121</v>
      </c>
      <c r="E81" s="168">
        <v>3.9568500000000002</v>
      </c>
      <c r="F81" s="171">
        <f>H81+J81</f>
        <v>0</v>
      </c>
      <c r="G81" s="172">
        <f>ROUND(E81*F81,2)</f>
        <v>0</v>
      </c>
      <c r="H81" s="172"/>
      <c r="I81" s="172">
        <f>ROUND(E81*H81,2)</f>
        <v>0</v>
      </c>
      <c r="J81" s="172"/>
      <c r="K81" s="172">
        <f>ROUND(E81*J81,2)</f>
        <v>0</v>
      </c>
      <c r="L81" s="172">
        <v>21</v>
      </c>
      <c r="M81" s="172">
        <f>G81*(1+L81/100)</f>
        <v>0</v>
      </c>
      <c r="N81" s="162">
        <v>0</v>
      </c>
      <c r="O81" s="162">
        <f>ROUND(E81*N81,5)</f>
        <v>0</v>
      </c>
      <c r="P81" s="162">
        <v>1.4</v>
      </c>
      <c r="Q81" s="162">
        <f>ROUND(E81*P81,5)</f>
        <v>5.5395899999999996</v>
      </c>
      <c r="R81" s="162"/>
      <c r="S81" s="162"/>
      <c r="T81" s="163">
        <v>1.2569999999999999</v>
      </c>
      <c r="U81" s="162">
        <f>ROUND(E81*T81,2)</f>
        <v>4.97</v>
      </c>
      <c r="V81" s="152"/>
      <c r="W81" s="152"/>
      <c r="X81" s="152"/>
      <c r="Y81" s="152"/>
      <c r="Z81" s="152"/>
      <c r="AA81" s="152"/>
      <c r="AB81" s="152"/>
      <c r="AC81" s="152"/>
      <c r="AD81" s="152"/>
      <c r="AE81" s="152" t="s">
        <v>122</v>
      </c>
      <c r="AF81" s="152"/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53"/>
      <c r="B82" s="159"/>
      <c r="C82" s="194" t="s">
        <v>203</v>
      </c>
      <c r="D82" s="164"/>
      <c r="E82" s="169">
        <v>3.9568500000000002</v>
      </c>
      <c r="F82" s="172"/>
      <c r="G82" s="172"/>
      <c r="H82" s="172"/>
      <c r="I82" s="172"/>
      <c r="J82" s="172"/>
      <c r="K82" s="172"/>
      <c r="L82" s="172"/>
      <c r="M82" s="172"/>
      <c r="N82" s="162"/>
      <c r="O82" s="162"/>
      <c r="P82" s="162"/>
      <c r="Q82" s="162"/>
      <c r="R82" s="162"/>
      <c r="S82" s="162"/>
      <c r="T82" s="163"/>
      <c r="U82" s="162"/>
      <c r="V82" s="152"/>
      <c r="W82" s="152"/>
      <c r="X82" s="152"/>
      <c r="Y82" s="152"/>
      <c r="Z82" s="152"/>
      <c r="AA82" s="152"/>
      <c r="AB82" s="152"/>
      <c r="AC82" s="152"/>
      <c r="AD82" s="152"/>
      <c r="AE82" s="152" t="s">
        <v>118</v>
      </c>
      <c r="AF82" s="152">
        <v>0</v>
      </c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53">
        <v>28</v>
      </c>
      <c r="B83" s="159" t="s">
        <v>204</v>
      </c>
      <c r="C83" s="193" t="s">
        <v>205</v>
      </c>
      <c r="D83" s="161" t="s">
        <v>115</v>
      </c>
      <c r="E83" s="168">
        <v>139.55000000000001</v>
      </c>
      <c r="F83" s="171">
        <f>H83+J83</f>
        <v>0</v>
      </c>
      <c r="G83" s="172">
        <f>ROUND(E83*F83,2)</f>
        <v>0</v>
      </c>
      <c r="H83" s="172"/>
      <c r="I83" s="172">
        <f>ROUND(E83*H83,2)</f>
        <v>0</v>
      </c>
      <c r="J83" s="172"/>
      <c r="K83" s="172">
        <f>ROUND(E83*J83,2)</f>
        <v>0</v>
      </c>
      <c r="L83" s="172">
        <v>21</v>
      </c>
      <c r="M83" s="172">
        <f>G83*(1+L83/100)</f>
        <v>0</v>
      </c>
      <c r="N83" s="162">
        <v>0</v>
      </c>
      <c r="O83" s="162">
        <f>ROUND(E83*N83,5)</f>
        <v>0</v>
      </c>
      <c r="P83" s="162">
        <v>4.2000000000000003E-2</v>
      </c>
      <c r="Q83" s="162">
        <f>ROUND(E83*P83,5)</f>
        <v>5.8611000000000004</v>
      </c>
      <c r="R83" s="162"/>
      <c r="S83" s="162"/>
      <c r="T83" s="163">
        <v>0.14199999999999999</v>
      </c>
      <c r="U83" s="162">
        <f>ROUND(E83*T83,2)</f>
        <v>19.82</v>
      </c>
      <c r="V83" s="152"/>
      <c r="W83" s="152"/>
      <c r="X83" s="152"/>
      <c r="Y83" s="152"/>
      <c r="Z83" s="152"/>
      <c r="AA83" s="152"/>
      <c r="AB83" s="152"/>
      <c r="AC83" s="152"/>
      <c r="AD83" s="152"/>
      <c r="AE83" s="152" t="s">
        <v>122</v>
      </c>
      <c r="AF83" s="152"/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53"/>
      <c r="B84" s="159"/>
      <c r="C84" s="194" t="s">
        <v>206</v>
      </c>
      <c r="D84" s="164"/>
      <c r="E84" s="169">
        <v>134.55000000000001</v>
      </c>
      <c r="F84" s="172"/>
      <c r="G84" s="172"/>
      <c r="H84" s="172"/>
      <c r="I84" s="172"/>
      <c r="J84" s="172"/>
      <c r="K84" s="172"/>
      <c r="L84" s="172"/>
      <c r="M84" s="172"/>
      <c r="N84" s="162"/>
      <c r="O84" s="162"/>
      <c r="P84" s="162"/>
      <c r="Q84" s="162"/>
      <c r="R84" s="162"/>
      <c r="S84" s="162"/>
      <c r="T84" s="163"/>
      <c r="U84" s="162"/>
      <c r="V84" s="152"/>
      <c r="W84" s="152"/>
      <c r="X84" s="152"/>
      <c r="Y84" s="152"/>
      <c r="Z84" s="152"/>
      <c r="AA84" s="152"/>
      <c r="AB84" s="152"/>
      <c r="AC84" s="152"/>
      <c r="AD84" s="152"/>
      <c r="AE84" s="152" t="s">
        <v>118</v>
      </c>
      <c r="AF84" s="152">
        <v>0</v>
      </c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53"/>
      <c r="B85" s="159"/>
      <c r="C85" s="194" t="s">
        <v>207</v>
      </c>
      <c r="D85" s="164"/>
      <c r="E85" s="169">
        <v>5</v>
      </c>
      <c r="F85" s="172"/>
      <c r="G85" s="172"/>
      <c r="H85" s="172"/>
      <c r="I85" s="172"/>
      <c r="J85" s="172"/>
      <c r="K85" s="172"/>
      <c r="L85" s="172"/>
      <c r="M85" s="172"/>
      <c r="N85" s="162"/>
      <c r="O85" s="162"/>
      <c r="P85" s="162"/>
      <c r="Q85" s="162"/>
      <c r="R85" s="162"/>
      <c r="S85" s="162"/>
      <c r="T85" s="163"/>
      <c r="U85" s="162"/>
      <c r="V85" s="152"/>
      <c r="W85" s="152"/>
      <c r="X85" s="152"/>
      <c r="Y85" s="152"/>
      <c r="Z85" s="152"/>
      <c r="AA85" s="152"/>
      <c r="AB85" s="152"/>
      <c r="AC85" s="152"/>
      <c r="AD85" s="152"/>
      <c r="AE85" s="152" t="s">
        <v>118</v>
      </c>
      <c r="AF85" s="152">
        <v>0</v>
      </c>
      <c r="AG85" s="152"/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53">
        <v>29</v>
      </c>
      <c r="B86" s="159" t="s">
        <v>208</v>
      </c>
      <c r="C86" s="193" t="s">
        <v>209</v>
      </c>
      <c r="D86" s="161" t="s">
        <v>136</v>
      </c>
      <c r="E86" s="168">
        <v>8.1999999999999993</v>
      </c>
      <c r="F86" s="171">
        <f>H86+J86</f>
        <v>0</v>
      </c>
      <c r="G86" s="172">
        <f>ROUND(E86*F86,2)</f>
        <v>0</v>
      </c>
      <c r="H86" s="172"/>
      <c r="I86" s="172">
        <f>ROUND(E86*H86,2)</f>
        <v>0</v>
      </c>
      <c r="J86" s="172"/>
      <c r="K86" s="172">
        <f>ROUND(E86*J86,2)</f>
        <v>0</v>
      </c>
      <c r="L86" s="172">
        <v>21</v>
      </c>
      <c r="M86" s="172">
        <f>G86*(1+L86/100)</f>
        <v>0</v>
      </c>
      <c r="N86" s="162">
        <v>0</v>
      </c>
      <c r="O86" s="162">
        <f>ROUND(E86*N86,5)</f>
        <v>0</v>
      </c>
      <c r="P86" s="162">
        <v>2.3E-2</v>
      </c>
      <c r="Q86" s="162">
        <f>ROUND(E86*P86,5)</f>
        <v>0.18859999999999999</v>
      </c>
      <c r="R86" s="162"/>
      <c r="S86" s="162"/>
      <c r="T86" s="163">
        <v>0.08</v>
      </c>
      <c r="U86" s="162">
        <f>ROUND(E86*T86,2)</f>
        <v>0.66</v>
      </c>
      <c r="V86" s="152"/>
      <c r="W86" s="152"/>
      <c r="X86" s="152"/>
      <c r="Y86" s="152"/>
      <c r="Z86" s="152"/>
      <c r="AA86" s="152"/>
      <c r="AB86" s="152"/>
      <c r="AC86" s="152"/>
      <c r="AD86" s="152"/>
      <c r="AE86" s="152" t="s">
        <v>122</v>
      </c>
      <c r="AF86" s="152"/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53"/>
      <c r="B87" s="159"/>
      <c r="C87" s="194" t="s">
        <v>210</v>
      </c>
      <c r="D87" s="164"/>
      <c r="E87" s="169">
        <v>8.1999999999999993</v>
      </c>
      <c r="F87" s="172"/>
      <c r="G87" s="172"/>
      <c r="H87" s="172"/>
      <c r="I87" s="172"/>
      <c r="J87" s="172"/>
      <c r="K87" s="172"/>
      <c r="L87" s="172"/>
      <c r="M87" s="172"/>
      <c r="N87" s="162"/>
      <c r="O87" s="162"/>
      <c r="P87" s="162"/>
      <c r="Q87" s="162"/>
      <c r="R87" s="162"/>
      <c r="S87" s="162"/>
      <c r="T87" s="163"/>
      <c r="U87" s="162"/>
      <c r="V87" s="152"/>
      <c r="W87" s="152"/>
      <c r="X87" s="152"/>
      <c r="Y87" s="152"/>
      <c r="Z87" s="152"/>
      <c r="AA87" s="152"/>
      <c r="AB87" s="152"/>
      <c r="AC87" s="152"/>
      <c r="AD87" s="152"/>
      <c r="AE87" s="152" t="s">
        <v>118</v>
      </c>
      <c r="AF87" s="152">
        <v>0</v>
      </c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53">
        <v>30</v>
      </c>
      <c r="B88" s="159" t="s">
        <v>211</v>
      </c>
      <c r="C88" s="193" t="s">
        <v>212</v>
      </c>
      <c r="D88" s="161" t="s">
        <v>115</v>
      </c>
      <c r="E88" s="168">
        <v>24.246500000000001</v>
      </c>
      <c r="F88" s="171">
        <f>H88+J88</f>
        <v>0</v>
      </c>
      <c r="G88" s="172">
        <f>ROUND(E88*F88,2)</f>
        <v>0</v>
      </c>
      <c r="H88" s="172"/>
      <c r="I88" s="172">
        <f>ROUND(E88*H88,2)</f>
        <v>0</v>
      </c>
      <c r="J88" s="172"/>
      <c r="K88" s="172">
        <f>ROUND(E88*J88,2)</f>
        <v>0</v>
      </c>
      <c r="L88" s="172">
        <v>21</v>
      </c>
      <c r="M88" s="172">
        <f>G88*(1+L88/100)</f>
        <v>0</v>
      </c>
      <c r="N88" s="162">
        <v>3.6000000000000002E-4</v>
      </c>
      <c r="O88" s="162">
        <f>ROUND(E88*N88,5)</f>
        <v>8.7299999999999999E-3</v>
      </c>
      <c r="P88" s="162">
        <v>0.27900000000000003</v>
      </c>
      <c r="Q88" s="162">
        <f>ROUND(E88*P88,5)</f>
        <v>6.7647700000000004</v>
      </c>
      <c r="R88" s="162"/>
      <c r="S88" s="162"/>
      <c r="T88" s="163">
        <v>0.33</v>
      </c>
      <c r="U88" s="162">
        <f>ROUND(E88*T88,2)</f>
        <v>8</v>
      </c>
      <c r="V88" s="152"/>
      <c r="W88" s="152"/>
      <c r="X88" s="152"/>
      <c r="Y88" s="152"/>
      <c r="Z88" s="152"/>
      <c r="AA88" s="152"/>
      <c r="AB88" s="152"/>
      <c r="AC88" s="152"/>
      <c r="AD88" s="152"/>
      <c r="AE88" s="152" t="s">
        <v>122</v>
      </c>
      <c r="AF88" s="152"/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53"/>
      <c r="B89" s="159"/>
      <c r="C89" s="194" t="s">
        <v>213</v>
      </c>
      <c r="D89" s="164"/>
      <c r="E89" s="169">
        <v>24.246500000000001</v>
      </c>
      <c r="F89" s="172"/>
      <c r="G89" s="172"/>
      <c r="H89" s="172"/>
      <c r="I89" s="172"/>
      <c r="J89" s="172"/>
      <c r="K89" s="172"/>
      <c r="L89" s="172"/>
      <c r="M89" s="172"/>
      <c r="N89" s="162"/>
      <c r="O89" s="162"/>
      <c r="P89" s="162"/>
      <c r="Q89" s="162"/>
      <c r="R89" s="162"/>
      <c r="S89" s="162"/>
      <c r="T89" s="163"/>
      <c r="U89" s="162"/>
      <c r="V89" s="152"/>
      <c r="W89" s="152"/>
      <c r="X89" s="152"/>
      <c r="Y89" s="152"/>
      <c r="Z89" s="152"/>
      <c r="AA89" s="152"/>
      <c r="AB89" s="152"/>
      <c r="AC89" s="152"/>
      <c r="AD89" s="152"/>
      <c r="AE89" s="152" t="s">
        <v>118</v>
      </c>
      <c r="AF89" s="152">
        <v>0</v>
      </c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53">
        <v>31</v>
      </c>
      <c r="B90" s="159" t="s">
        <v>214</v>
      </c>
      <c r="C90" s="193" t="s">
        <v>215</v>
      </c>
      <c r="D90" s="161" t="s">
        <v>136</v>
      </c>
      <c r="E90" s="168">
        <v>4</v>
      </c>
      <c r="F90" s="171">
        <f>H90+J90</f>
        <v>0</v>
      </c>
      <c r="G90" s="172">
        <f>ROUND(E90*F90,2)</f>
        <v>0</v>
      </c>
      <c r="H90" s="172"/>
      <c r="I90" s="172">
        <f>ROUND(E90*H90,2)</f>
        <v>0</v>
      </c>
      <c r="J90" s="172"/>
      <c r="K90" s="172">
        <f>ROUND(E90*J90,2)</f>
        <v>0</v>
      </c>
      <c r="L90" s="172">
        <v>21</v>
      </c>
      <c r="M90" s="172">
        <f>G90*(1+L90/100)</f>
        <v>0</v>
      </c>
      <c r="N90" s="162">
        <v>0</v>
      </c>
      <c r="O90" s="162">
        <f>ROUND(E90*N90,5)</f>
        <v>0</v>
      </c>
      <c r="P90" s="162">
        <v>7.0000000000000007E-2</v>
      </c>
      <c r="Q90" s="162">
        <f>ROUND(E90*P90,5)</f>
        <v>0.28000000000000003</v>
      </c>
      <c r="R90" s="162"/>
      <c r="S90" s="162"/>
      <c r="T90" s="163">
        <v>0.64</v>
      </c>
      <c r="U90" s="162">
        <f>ROUND(E90*T90,2)</f>
        <v>2.56</v>
      </c>
      <c r="V90" s="152"/>
      <c r="W90" s="152"/>
      <c r="X90" s="152"/>
      <c r="Y90" s="152"/>
      <c r="Z90" s="152"/>
      <c r="AA90" s="152"/>
      <c r="AB90" s="152"/>
      <c r="AC90" s="152"/>
      <c r="AD90" s="152"/>
      <c r="AE90" s="152" t="s">
        <v>122</v>
      </c>
      <c r="AF90" s="152"/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53"/>
      <c r="B91" s="159"/>
      <c r="C91" s="194" t="s">
        <v>216</v>
      </c>
      <c r="D91" s="164"/>
      <c r="E91" s="169">
        <v>4</v>
      </c>
      <c r="F91" s="172"/>
      <c r="G91" s="172"/>
      <c r="H91" s="172"/>
      <c r="I91" s="172"/>
      <c r="J91" s="172"/>
      <c r="K91" s="172"/>
      <c r="L91" s="172"/>
      <c r="M91" s="172"/>
      <c r="N91" s="162"/>
      <c r="O91" s="162"/>
      <c r="P91" s="162"/>
      <c r="Q91" s="162"/>
      <c r="R91" s="162"/>
      <c r="S91" s="162"/>
      <c r="T91" s="163"/>
      <c r="U91" s="162"/>
      <c r="V91" s="152"/>
      <c r="W91" s="152"/>
      <c r="X91" s="152"/>
      <c r="Y91" s="152"/>
      <c r="Z91" s="152"/>
      <c r="AA91" s="152"/>
      <c r="AB91" s="152"/>
      <c r="AC91" s="152"/>
      <c r="AD91" s="152"/>
      <c r="AE91" s="152" t="s">
        <v>118</v>
      </c>
      <c r="AF91" s="152">
        <v>0</v>
      </c>
      <c r="AG91" s="152"/>
      <c r="AH91" s="152"/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53">
        <v>32</v>
      </c>
      <c r="B92" s="159" t="s">
        <v>217</v>
      </c>
      <c r="C92" s="193" t="s">
        <v>218</v>
      </c>
      <c r="D92" s="161" t="s">
        <v>115</v>
      </c>
      <c r="E92" s="168">
        <v>110</v>
      </c>
      <c r="F92" s="171">
        <f>H92+J92</f>
        <v>0</v>
      </c>
      <c r="G92" s="172">
        <f>ROUND(E92*F92,2)</f>
        <v>0</v>
      </c>
      <c r="H92" s="172"/>
      <c r="I92" s="172">
        <f>ROUND(E92*H92,2)</f>
        <v>0</v>
      </c>
      <c r="J92" s="172"/>
      <c r="K92" s="172">
        <f>ROUND(E92*J92,2)</f>
        <v>0</v>
      </c>
      <c r="L92" s="172">
        <v>21</v>
      </c>
      <c r="M92" s="172">
        <f>G92*(1+L92/100)</f>
        <v>0</v>
      </c>
      <c r="N92" s="162">
        <v>0</v>
      </c>
      <c r="O92" s="162">
        <f>ROUND(E92*N92,5)</f>
        <v>0</v>
      </c>
      <c r="P92" s="162">
        <v>3.9239999999999997E-2</v>
      </c>
      <c r="Q92" s="162">
        <f>ROUND(E92*P92,5)</f>
        <v>4.3163999999999998</v>
      </c>
      <c r="R92" s="162"/>
      <c r="S92" s="162"/>
      <c r="T92" s="163">
        <v>0.49875999999999998</v>
      </c>
      <c r="U92" s="162">
        <f>ROUND(E92*T92,2)</f>
        <v>54.86</v>
      </c>
      <c r="V92" s="152"/>
      <c r="W92" s="152"/>
      <c r="X92" s="152"/>
      <c r="Y92" s="152"/>
      <c r="Z92" s="152"/>
      <c r="AA92" s="152"/>
      <c r="AB92" s="152"/>
      <c r="AC92" s="152"/>
      <c r="AD92" s="152"/>
      <c r="AE92" s="152" t="s">
        <v>116</v>
      </c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53"/>
      <c r="B93" s="159"/>
      <c r="C93" s="194" t="s">
        <v>219</v>
      </c>
      <c r="D93" s="164"/>
      <c r="E93" s="169">
        <v>105</v>
      </c>
      <c r="F93" s="172"/>
      <c r="G93" s="172"/>
      <c r="H93" s="172"/>
      <c r="I93" s="172"/>
      <c r="J93" s="172"/>
      <c r="K93" s="172"/>
      <c r="L93" s="172"/>
      <c r="M93" s="172"/>
      <c r="N93" s="162"/>
      <c r="O93" s="162"/>
      <c r="P93" s="162"/>
      <c r="Q93" s="162"/>
      <c r="R93" s="162"/>
      <c r="S93" s="162"/>
      <c r="T93" s="163"/>
      <c r="U93" s="162"/>
      <c r="V93" s="152"/>
      <c r="W93" s="152"/>
      <c r="X93" s="152"/>
      <c r="Y93" s="152"/>
      <c r="Z93" s="152"/>
      <c r="AA93" s="152"/>
      <c r="AB93" s="152"/>
      <c r="AC93" s="152"/>
      <c r="AD93" s="152"/>
      <c r="AE93" s="152" t="s">
        <v>118</v>
      </c>
      <c r="AF93" s="152">
        <v>0</v>
      </c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3"/>
      <c r="B94" s="159"/>
      <c r="C94" s="194" t="s">
        <v>207</v>
      </c>
      <c r="D94" s="164"/>
      <c r="E94" s="169">
        <v>5</v>
      </c>
      <c r="F94" s="172"/>
      <c r="G94" s="172"/>
      <c r="H94" s="172"/>
      <c r="I94" s="172"/>
      <c r="J94" s="172"/>
      <c r="K94" s="172"/>
      <c r="L94" s="172"/>
      <c r="M94" s="172"/>
      <c r="N94" s="162"/>
      <c r="O94" s="162"/>
      <c r="P94" s="162"/>
      <c r="Q94" s="162"/>
      <c r="R94" s="162"/>
      <c r="S94" s="162"/>
      <c r="T94" s="163"/>
      <c r="U94" s="162"/>
      <c r="V94" s="152"/>
      <c r="W94" s="152"/>
      <c r="X94" s="152"/>
      <c r="Y94" s="152"/>
      <c r="Z94" s="152"/>
      <c r="AA94" s="152"/>
      <c r="AB94" s="152"/>
      <c r="AC94" s="152"/>
      <c r="AD94" s="152"/>
      <c r="AE94" s="152" t="s">
        <v>118</v>
      </c>
      <c r="AF94" s="152">
        <v>0</v>
      </c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53">
        <v>33</v>
      </c>
      <c r="B95" s="159" t="s">
        <v>220</v>
      </c>
      <c r="C95" s="193" t="s">
        <v>221</v>
      </c>
      <c r="D95" s="161" t="s">
        <v>115</v>
      </c>
      <c r="E95" s="168">
        <v>75.819999999999993</v>
      </c>
      <c r="F95" s="171">
        <f>H95+J95</f>
        <v>0</v>
      </c>
      <c r="G95" s="172">
        <f>ROUND(E95*F95,2)</f>
        <v>0</v>
      </c>
      <c r="H95" s="172"/>
      <c r="I95" s="172">
        <f>ROUND(E95*H95,2)</f>
        <v>0</v>
      </c>
      <c r="J95" s="172"/>
      <c r="K95" s="172">
        <f>ROUND(E95*J95,2)</f>
        <v>0</v>
      </c>
      <c r="L95" s="172">
        <v>21</v>
      </c>
      <c r="M95" s="172">
        <f>G95*(1+L95/100)</f>
        <v>0</v>
      </c>
      <c r="N95" s="162">
        <v>0</v>
      </c>
      <c r="O95" s="162">
        <f>ROUND(E95*N95,5)</f>
        <v>0</v>
      </c>
      <c r="P95" s="162">
        <v>2.0400000000000001E-2</v>
      </c>
      <c r="Q95" s="162">
        <f>ROUND(E95*P95,5)</f>
        <v>1.5467299999999999</v>
      </c>
      <c r="R95" s="162"/>
      <c r="S95" s="162"/>
      <c r="T95" s="163">
        <v>0.25982</v>
      </c>
      <c r="U95" s="162">
        <f>ROUND(E95*T95,2)</f>
        <v>19.7</v>
      </c>
      <c r="V95" s="152"/>
      <c r="W95" s="152"/>
      <c r="X95" s="152"/>
      <c r="Y95" s="152"/>
      <c r="Z95" s="152"/>
      <c r="AA95" s="152"/>
      <c r="AB95" s="152"/>
      <c r="AC95" s="152"/>
      <c r="AD95" s="152"/>
      <c r="AE95" s="152" t="s">
        <v>116</v>
      </c>
      <c r="AF95" s="152"/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3"/>
      <c r="B96" s="159"/>
      <c r="C96" s="194" t="s">
        <v>222</v>
      </c>
      <c r="D96" s="164"/>
      <c r="E96" s="169">
        <v>75.819999999999993</v>
      </c>
      <c r="F96" s="172"/>
      <c r="G96" s="172"/>
      <c r="H96" s="172"/>
      <c r="I96" s="172"/>
      <c r="J96" s="172"/>
      <c r="K96" s="172"/>
      <c r="L96" s="172"/>
      <c r="M96" s="172"/>
      <c r="N96" s="162"/>
      <c r="O96" s="162"/>
      <c r="P96" s="162"/>
      <c r="Q96" s="162"/>
      <c r="R96" s="162"/>
      <c r="S96" s="162"/>
      <c r="T96" s="163"/>
      <c r="U96" s="162"/>
      <c r="V96" s="152"/>
      <c r="W96" s="152"/>
      <c r="X96" s="152"/>
      <c r="Y96" s="152"/>
      <c r="Z96" s="152"/>
      <c r="AA96" s="152"/>
      <c r="AB96" s="152"/>
      <c r="AC96" s="152"/>
      <c r="AD96" s="152"/>
      <c r="AE96" s="152" t="s">
        <v>118</v>
      </c>
      <c r="AF96" s="152">
        <v>0</v>
      </c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">
      <c r="A97" s="153">
        <v>34</v>
      </c>
      <c r="B97" s="159" t="s">
        <v>223</v>
      </c>
      <c r="C97" s="193" t="s">
        <v>224</v>
      </c>
      <c r="D97" s="161" t="s">
        <v>115</v>
      </c>
      <c r="E97" s="168">
        <v>64.150499999999994</v>
      </c>
      <c r="F97" s="171">
        <f>H97+J97</f>
        <v>0</v>
      </c>
      <c r="G97" s="172">
        <f>ROUND(E97*F97,2)</f>
        <v>0</v>
      </c>
      <c r="H97" s="172"/>
      <c r="I97" s="172">
        <f>ROUND(E97*H97,2)</f>
        <v>0</v>
      </c>
      <c r="J97" s="172"/>
      <c r="K97" s="172">
        <f>ROUND(E97*J97,2)</f>
        <v>0</v>
      </c>
      <c r="L97" s="172">
        <v>21</v>
      </c>
      <c r="M97" s="172">
        <f>G97*(1+L97/100)</f>
        <v>0</v>
      </c>
      <c r="N97" s="162">
        <v>1.6000000000000001E-4</v>
      </c>
      <c r="O97" s="162">
        <f>ROUND(E97*N97,5)</f>
        <v>1.026E-2</v>
      </c>
      <c r="P97" s="162">
        <v>6.4000000000000001E-2</v>
      </c>
      <c r="Q97" s="162">
        <f>ROUND(E97*P97,5)</f>
        <v>4.1056299999999997</v>
      </c>
      <c r="R97" s="162"/>
      <c r="S97" s="162"/>
      <c r="T97" s="163">
        <v>0.26600000000000001</v>
      </c>
      <c r="U97" s="162">
        <f>ROUND(E97*T97,2)</f>
        <v>17.059999999999999</v>
      </c>
      <c r="V97" s="152"/>
      <c r="W97" s="152"/>
      <c r="X97" s="152"/>
      <c r="Y97" s="152"/>
      <c r="Z97" s="152"/>
      <c r="AA97" s="152"/>
      <c r="AB97" s="152"/>
      <c r="AC97" s="152"/>
      <c r="AD97" s="152"/>
      <c r="AE97" s="152" t="s">
        <v>122</v>
      </c>
      <c r="AF97" s="152"/>
      <c r="AG97" s="152"/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">
      <c r="A98" s="153"/>
      <c r="B98" s="159"/>
      <c r="C98" s="194" t="s">
        <v>225</v>
      </c>
      <c r="D98" s="164"/>
      <c r="E98" s="169">
        <v>64.150499999999994</v>
      </c>
      <c r="F98" s="172"/>
      <c r="G98" s="172"/>
      <c r="H98" s="172"/>
      <c r="I98" s="172"/>
      <c r="J98" s="172"/>
      <c r="K98" s="172"/>
      <c r="L98" s="172"/>
      <c r="M98" s="172"/>
      <c r="N98" s="162"/>
      <c r="O98" s="162"/>
      <c r="P98" s="162"/>
      <c r="Q98" s="162"/>
      <c r="R98" s="162"/>
      <c r="S98" s="162"/>
      <c r="T98" s="163"/>
      <c r="U98" s="162"/>
      <c r="V98" s="152"/>
      <c r="W98" s="152"/>
      <c r="X98" s="152"/>
      <c r="Y98" s="152"/>
      <c r="Z98" s="152"/>
      <c r="AA98" s="152"/>
      <c r="AB98" s="152"/>
      <c r="AC98" s="152"/>
      <c r="AD98" s="152"/>
      <c r="AE98" s="152" t="s">
        <v>118</v>
      </c>
      <c r="AF98" s="152">
        <v>0</v>
      </c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53">
        <v>35</v>
      </c>
      <c r="B99" s="159" t="s">
        <v>226</v>
      </c>
      <c r="C99" s="193" t="s">
        <v>227</v>
      </c>
      <c r="D99" s="161" t="s">
        <v>115</v>
      </c>
      <c r="E99" s="168">
        <v>18.754000000000001</v>
      </c>
      <c r="F99" s="171">
        <f>H99+J99</f>
        <v>0</v>
      </c>
      <c r="G99" s="172">
        <f>ROUND(E99*F99,2)</f>
        <v>0</v>
      </c>
      <c r="H99" s="172"/>
      <c r="I99" s="172">
        <f>ROUND(E99*H99,2)</f>
        <v>0</v>
      </c>
      <c r="J99" s="172"/>
      <c r="K99" s="172">
        <f>ROUND(E99*J99,2)</f>
        <v>0</v>
      </c>
      <c r="L99" s="172">
        <v>21</v>
      </c>
      <c r="M99" s="172">
        <f>G99*(1+L99/100)</f>
        <v>0</v>
      </c>
      <c r="N99" s="162">
        <v>9.2000000000000003E-4</v>
      </c>
      <c r="O99" s="162">
        <f>ROUND(E99*N99,5)</f>
        <v>1.7250000000000001E-2</v>
      </c>
      <c r="P99" s="162">
        <v>5.3999999999999999E-2</v>
      </c>
      <c r="Q99" s="162">
        <f>ROUND(E99*P99,5)</f>
        <v>1.0127200000000001</v>
      </c>
      <c r="R99" s="162"/>
      <c r="S99" s="162"/>
      <c r="T99" s="163">
        <v>0.46500000000000002</v>
      </c>
      <c r="U99" s="162">
        <f>ROUND(E99*T99,2)</f>
        <v>8.7200000000000006</v>
      </c>
      <c r="V99" s="152"/>
      <c r="W99" s="152"/>
      <c r="X99" s="152"/>
      <c r="Y99" s="152"/>
      <c r="Z99" s="152"/>
      <c r="AA99" s="152"/>
      <c r="AB99" s="152"/>
      <c r="AC99" s="152"/>
      <c r="AD99" s="152"/>
      <c r="AE99" s="152" t="s">
        <v>122</v>
      </c>
      <c r="AF99" s="152"/>
      <c r="AG99" s="152"/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53"/>
      <c r="B100" s="159"/>
      <c r="C100" s="194" t="s">
        <v>228</v>
      </c>
      <c r="D100" s="164"/>
      <c r="E100" s="169">
        <v>18.754000000000001</v>
      </c>
      <c r="F100" s="172"/>
      <c r="G100" s="172"/>
      <c r="H100" s="172"/>
      <c r="I100" s="172"/>
      <c r="J100" s="172"/>
      <c r="K100" s="172"/>
      <c r="L100" s="172"/>
      <c r="M100" s="172"/>
      <c r="N100" s="162"/>
      <c r="O100" s="162"/>
      <c r="P100" s="162"/>
      <c r="Q100" s="162"/>
      <c r="R100" s="162"/>
      <c r="S100" s="162"/>
      <c r="T100" s="163"/>
      <c r="U100" s="162"/>
      <c r="V100" s="152"/>
      <c r="W100" s="152"/>
      <c r="X100" s="152"/>
      <c r="Y100" s="152"/>
      <c r="Z100" s="152"/>
      <c r="AA100" s="152"/>
      <c r="AB100" s="152"/>
      <c r="AC100" s="152"/>
      <c r="AD100" s="152"/>
      <c r="AE100" s="152" t="s">
        <v>118</v>
      </c>
      <c r="AF100" s="152">
        <v>0</v>
      </c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53">
        <v>36</v>
      </c>
      <c r="B101" s="159" t="s">
        <v>229</v>
      </c>
      <c r="C101" s="193" t="s">
        <v>230</v>
      </c>
      <c r="D101" s="161" t="s">
        <v>115</v>
      </c>
      <c r="E101" s="168">
        <v>4.7279999999999998</v>
      </c>
      <c r="F101" s="171">
        <f>H101+J101</f>
        <v>0</v>
      </c>
      <c r="G101" s="172">
        <f>ROUND(E101*F101,2)</f>
        <v>0</v>
      </c>
      <c r="H101" s="172"/>
      <c r="I101" s="172">
        <f>ROUND(E101*H101,2)</f>
        <v>0</v>
      </c>
      <c r="J101" s="172"/>
      <c r="K101" s="172">
        <f>ROUND(E101*J101,2)</f>
        <v>0</v>
      </c>
      <c r="L101" s="172">
        <v>21</v>
      </c>
      <c r="M101" s="172">
        <f>G101*(1+L101/100)</f>
        <v>0</v>
      </c>
      <c r="N101" s="162">
        <v>1.17E-3</v>
      </c>
      <c r="O101" s="162">
        <f>ROUND(E101*N101,5)</f>
        <v>5.5300000000000002E-3</v>
      </c>
      <c r="P101" s="162">
        <v>8.7999999999999995E-2</v>
      </c>
      <c r="Q101" s="162">
        <f>ROUND(E101*P101,5)</f>
        <v>0.41605999999999999</v>
      </c>
      <c r="R101" s="162"/>
      <c r="S101" s="162"/>
      <c r="T101" s="163">
        <v>0.55600000000000005</v>
      </c>
      <c r="U101" s="162">
        <f>ROUND(E101*T101,2)</f>
        <v>2.63</v>
      </c>
      <c r="V101" s="152"/>
      <c r="W101" s="152"/>
      <c r="X101" s="152"/>
      <c r="Y101" s="152"/>
      <c r="Z101" s="152"/>
      <c r="AA101" s="152"/>
      <c r="AB101" s="152"/>
      <c r="AC101" s="152"/>
      <c r="AD101" s="152"/>
      <c r="AE101" s="152" t="s">
        <v>122</v>
      </c>
      <c r="AF101" s="152"/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3"/>
      <c r="B102" s="159"/>
      <c r="C102" s="194" t="s">
        <v>231</v>
      </c>
      <c r="D102" s="164"/>
      <c r="E102" s="169">
        <v>4.7279999999999998</v>
      </c>
      <c r="F102" s="172"/>
      <c r="G102" s="172"/>
      <c r="H102" s="172"/>
      <c r="I102" s="172"/>
      <c r="J102" s="172"/>
      <c r="K102" s="172"/>
      <c r="L102" s="172"/>
      <c r="M102" s="172"/>
      <c r="N102" s="162"/>
      <c r="O102" s="162"/>
      <c r="P102" s="162"/>
      <c r="Q102" s="162"/>
      <c r="R102" s="162"/>
      <c r="S102" s="162"/>
      <c r="T102" s="163"/>
      <c r="U102" s="162"/>
      <c r="V102" s="152"/>
      <c r="W102" s="152"/>
      <c r="X102" s="152"/>
      <c r="Y102" s="152"/>
      <c r="Z102" s="152"/>
      <c r="AA102" s="152"/>
      <c r="AB102" s="152"/>
      <c r="AC102" s="152"/>
      <c r="AD102" s="152"/>
      <c r="AE102" s="152" t="s">
        <v>118</v>
      </c>
      <c r="AF102" s="152">
        <v>0</v>
      </c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ht="22.5" outlineLevel="1" x14ac:dyDescent="0.2">
      <c r="A103" s="153">
        <v>37</v>
      </c>
      <c r="B103" s="159" t="s">
        <v>232</v>
      </c>
      <c r="C103" s="193" t="s">
        <v>233</v>
      </c>
      <c r="D103" s="161" t="s">
        <v>115</v>
      </c>
      <c r="E103" s="168">
        <v>55.4465</v>
      </c>
      <c r="F103" s="171">
        <f>H103+J103</f>
        <v>0</v>
      </c>
      <c r="G103" s="172">
        <f>ROUND(E103*F103,2)</f>
        <v>0</v>
      </c>
      <c r="H103" s="172"/>
      <c r="I103" s="172">
        <f>ROUND(E103*H103,2)</f>
        <v>0</v>
      </c>
      <c r="J103" s="172"/>
      <c r="K103" s="172">
        <f>ROUND(E103*J103,2)</f>
        <v>0</v>
      </c>
      <c r="L103" s="172">
        <v>21</v>
      </c>
      <c r="M103" s="172">
        <f>G103*(1+L103/100)</f>
        <v>0</v>
      </c>
      <c r="N103" s="162">
        <v>0</v>
      </c>
      <c r="O103" s="162">
        <f>ROUND(E103*N103,5)</f>
        <v>0</v>
      </c>
      <c r="P103" s="162">
        <v>1E-3</v>
      </c>
      <c r="Q103" s="162">
        <f>ROUND(E103*P103,5)</f>
        <v>5.5449999999999999E-2</v>
      </c>
      <c r="R103" s="162"/>
      <c r="S103" s="162"/>
      <c r="T103" s="163">
        <v>0.105</v>
      </c>
      <c r="U103" s="162">
        <f>ROUND(E103*T103,2)</f>
        <v>5.82</v>
      </c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2" t="s">
        <v>122</v>
      </c>
      <c r="AF103" s="152"/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53"/>
      <c r="B104" s="159"/>
      <c r="C104" s="194" t="s">
        <v>234</v>
      </c>
      <c r="D104" s="164"/>
      <c r="E104" s="169">
        <v>55.4465</v>
      </c>
      <c r="F104" s="172"/>
      <c r="G104" s="172"/>
      <c r="H104" s="172"/>
      <c r="I104" s="172"/>
      <c r="J104" s="172"/>
      <c r="K104" s="172"/>
      <c r="L104" s="172"/>
      <c r="M104" s="172"/>
      <c r="N104" s="162"/>
      <c r="O104" s="162"/>
      <c r="P104" s="162"/>
      <c r="Q104" s="162"/>
      <c r="R104" s="162"/>
      <c r="S104" s="162"/>
      <c r="T104" s="163"/>
      <c r="U104" s="16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 t="s">
        <v>118</v>
      </c>
      <c r="AF104" s="152">
        <v>0</v>
      </c>
      <c r="AG104" s="152"/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53">
        <v>38</v>
      </c>
      <c r="B105" s="159" t="s">
        <v>235</v>
      </c>
      <c r="C105" s="193" t="s">
        <v>236</v>
      </c>
      <c r="D105" s="161" t="s">
        <v>136</v>
      </c>
      <c r="E105" s="168">
        <v>28.2</v>
      </c>
      <c r="F105" s="171">
        <f>H105+J105</f>
        <v>0</v>
      </c>
      <c r="G105" s="172">
        <f>ROUND(E105*F105,2)</f>
        <v>0</v>
      </c>
      <c r="H105" s="172"/>
      <c r="I105" s="172">
        <f>ROUND(E105*H105,2)</f>
        <v>0</v>
      </c>
      <c r="J105" s="172"/>
      <c r="K105" s="172">
        <f>ROUND(E105*J105,2)</f>
        <v>0</v>
      </c>
      <c r="L105" s="172">
        <v>21</v>
      </c>
      <c r="M105" s="172">
        <f>G105*(1+L105/100)</f>
        <v>0</v>
      </c>
      <c r="N105" s="162">
        <v>0</v>
      </c>
      <c r="O105" s="162">
        <f>ROUND(E105*N105,5)</f>
        <v>0</v>
      </c>
      <c r="P105" s="162">
        <v>3.3600000000000001E-3</v>
      </c>
      <c r="Q105" s="162">
        <f>ROUND(E105*P105,5)</f>
        <v>9.4750000000000001E-2</v>
      </c>
      <c r="R105" s="162"/>
      <c r="S105" s="162"/>
      <c r="T105" s="163">
        <v>7.9350000000000004E-2</v>
      </c>
      <c r="U105" s="162">
        <f>ROUND(E105*T105,2)</f>
        <v>2.2400000000000002</v>
      </c>
      <c r="V105" s="152"/>
      <c r="W105" s="152"/>
      <c r="X105" s="152"/>
      <c r="Y105" s="152"/>
      <c r="Z105" s="152"/>
      <c r="AA105" s="152"/>
      <c r="AB105" s="152"/>
      <c r="AC105" s="152"/>
      <c r="AD105" s="152"/>
      <c r="AE105" s="152" t="s">
        <v>122</v>
      </c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3"/>
      <c r="B106" s="159"/>
      <c r="C106" s="194" t="s">
        <v>237</v>
      </c>
      <c r="D106" s="164"/>
      <c r="E106" s="169">
        <v>25.7</v>
      </c>
      <c r="F106" s="172"/>
      <c r="G106" s="172"/>
      <c r="H106" s="172"/>
      <c r="I106" s="172"/>
      <c r="J106" s="172"/>
      <c r="K106" s="172"/>
      <c r="L106" s="172"/>
      <c r="M106" s="172"/>
      <c r="N106" s="162"/>
      <c r="O106" s="162"/>
      <c r="P106" s="162"/>
      <c r="Q106" s="162"/>
      <c r="R106" s="162"/>
      <c r="S106" s="162"/>
      <c r="T106" s="163"/>
      <c r="U106" s="162"/>
      <c r="V106" s="152"/>
      <c r="W106" s="152"/>
      <c r="X106" s="152"/>
      <c r="Y106" s="152"/>
      <c r="Z106" s="152"/>
      <c r="AA106" s="152"/>
      <c r="AB106" s="152"/>
      <c r="AC106" s="152"/>
      <c r="AD106" s="152"/>
      <c r="AE106" s="152" t="s">
        <v>118</v>
      </c>
      <c r="AF106" s="152">
        <v>0</v>
      </c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53"/>
      <c r="B107" s="159"/>
      <c r="C107" s="194" t="s">
        <v>238</v>
      </c>
      <c r="D107" s="164"/>
      <c r="E107" s="169">
        <v>2.5</v>
      </c>
      <c r="F107" s="172"/>
      <c r="G107" s="172"/>
      <c r="H107" s="172"/>
      <c r="I107" s="172"/>
      <c r="J107" s="172"/>
      <c r="K107" s="172"/>
      <c r="L107" s="172"/>
      <c r="M107" s="172"/>
      <c r="N107" s="162"/>
      <c r="O107" s="162"/>
      <c r="P107" s="162"/>
      <c r="Q107" s="162"/>
      <c r="R107" s="162"/>
      <c r="S107" s="162"/>
      <c r="T107" s="163"/>
      <c r="U107" s="162"/>
      <c r="V107" s="152"/>
      <c r="W107" s="152"/>
      <c r="X107" s="152"/>
      <c r="Y107" s="152"/>
      <c r="Z107" s="152"/>
      <c r="AA107" s="152"/>
      <c r="AB107" s="152"/>
      <c r="AC107" s="152"/>
      <c r="AD107" s="152"/>
      <c r="AE107" s="152" t="s">
        <v>118</v>
      </c>
      <c r="AF107" s="152">
        <v>0</v>
      </c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3">
        <v>39</v>
      </c>
      <c r="B108" s="159" t="s">
        <v>239</v>
      </c>
      <c r="C108" s="193" t="s">
        <v>240</v>
      </c>
      <c r="D108" s="161" t="s">
        <v>136</v>
      </c>
      <c r="E108" s="168">
        <v>9.5</v>
      </c>
      <c r="F108" s="171">
        <f>H108+J108</f>
        <v>0</v>
      </c>
      <c r="G108" s="172">
        <f>ROUND(E108*F108,2)</f>
        <v>0</v>
      </c>
      <c r="H108" s="172"/>
      <c r="I108" s="172">
        <f>ROUND(E108*H108,2)</f>
        <v>0</v>
      </c>
      <c r="J108" s="172"/>
      <c r="K108" s="172">
        <f>ROUND(E108*J108,2)</f>
        <v>0</v>
      </c>
      <c r="L108" s="172">
        <v>21</v>
      </c>
      <c r="M108" s="172">
        <f>G108*(1+L108/100)</f>
        <v>0</v>
      </c>
      <c r="N108" s="162">
        <v>0</v>
      </c>
      <c r="O108" s="162">
        <f>ROUND(E108*N108,5)</f>
        <v>0</v>
      </c>
      <c r="P108" s="162">
        <v>2.2599999999999999E-3</v>
      </c>
      <c r="Q108" s="162">
        <f>ROUND(E108*P108,5)</f>
        <v>2.147E-2</v>
      </c>
      <c r="R108" s="162"/>
      <c r="S108" s="162"/>
      <c r="T108" s="163">
        <v>5.7500000000000002E-2</v>
      </c>
      <c r="U108" s="162">
        <f>ROUND(E108*T108,2)</f>
        <v>0.55000000000000004</v>
      </c>
      <c r="V108" s="152"/>
      <c r="W108" s="152"/>
      <c r="X108" s="152"/>
      <c r="Y108" s="152"/>
      <c r="Z108" s="152"/>
      <c r="AA108" s="152"/>
      <c r="AB108" s="152"/>
      <c r="AC108" s="152"/>
      <c r="AD108" s="152"/>
      <c r="AE108" s="152" t="s">
        <v>122</v>
      </c>
      <c r="AF108" s="152"/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53"/>
      <c r="B109" s="159"/>
      <c r="C109" s="194" t="s">
        <v>241</v>
      </c>
      <c r="D109" s="164"/>
      <c r="E109" s="169">
        <v>7</v>
      </c>
      <c r="F109" s="172"/>
      <c r="G109" s="172"/>
      <c r="H109" s="172"/>
      <c r="I109" s="172"/>
      <c r="J109" s="172"/>
      <c r="K109" s="172"/>
      <c r="L109" s="172"/>
      <c r="M109" s="172"/>
      <c r="N109" s="162"/>
      <c r="O109" s="162"/>
      <c r="P109" s="162"/>
      <c r="Q109" s="162"/>
      <c r="R109" s="162"/>
      <c r="S109" s="162"/>
      <c r="T109" s="163"/>
      <c r="U109" s="162"/>
      <c r="V109" s="152"/>
      <c r="W109" s="152"/>
      <c r="X109" s="152"/>
      <c r="Y109" s="152"/>
      <c r="Z109" s="152"/>
      <c r="AA109" s="152"/>
      <c r="AB109" s="152"/>
      <c r="AC109" s="152"/>
      <c r="AD109" s="152"/>
      <c r="AE109" s="152" t="s">
        <v>118</v>
      </c>
      <c r="AF109" s="152">
        <v>0</v>
      </c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53"/>
      <c r="B110" s="159"/>
      <c r="C110" s="194" t="s">
        <v>238</v>
      </c>
      <c r="D110" s="164"/>
      <c r="E110" s="169">
        <v>2.5</v>
      </c>
      <c r="F110" s="172"/>
      <c r="G110" s="172"/>
      <c r="H110" s="172"/>
      <c r="I110" s="172"/>
      <c r="J110" s="172"/>
      <c r="K110" s="172"/>
      <c r="L110" s="172"/>
      <c r="M110" s="172"/>
      <c r="N110" s="162"/>
      <c r="O110" s="162"/>
      <c r="P110" s="162"/>
      <c r="Q110" s="162"/>
      <c r="R110" s="162"/>
      <c r="S110" s="162"/>
      <c r="T110" s="163"/>
      <c r="U110" s="162"/>
      <c r="V110" s="152"/>
      <c r="W110" s="152"/>
      <c r="X110" s="152"/>
      <c r="Y110" s="152"/>
      <c r="Z110" s="152"/>
      <c r="AA110" s="152"/>
      <c r="AB110" s="152"/>
      <c r="AC110" s="152"/>
      <c r="AD110" s="152"/>
      <c r="AE110" s="152" t="s">
        <v>118</v>
      </c>
      <c r="AF110" s="152">
        <v>0</v>
      </c>
      <c r="AG110" s="152"/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53">
        <v>40</v>
      </c>
      <c r="B111" s="159" t="s">
        <v>242</v>
      </c>
      <c r="C111" s="193" t="s">
        <v>243</v>
      </c>
      <c r="D111" s="161" t="s">
        <v>136</v>
      </c>
      <c r="E111" s="168">
        <v>34.799999999999997</v>
      </c>
      <c r="F111" s="171">
        <f>H111+J111</f>
        <v>0</v>
      </c>
      <c r="G111" s="172">
        <f>ROUND(E111*F111,2)</f>
        <v>0</v>
      </c>
      <c r="H111" s="172"/>
      <c r="I111" s="172">
        <f>ROUND(E111*H111,2)</f>
        <v>0</v>
      </c>
      <c r="J111" s="172"/>
      <c r="K111" s="172">
        <f>ROUND(E111*J111,2)</f>
        <v>0</v>
      </c>
      <c r="L111" s="172">
        <v>21</v>
      </c>
      <c r="M111" s="172">
        <f>G111*(1+L111/100)</f>
        <v>0</v>
      </c>
      <c r="N111" s="162">
        <v>0</v>
      </c>
      <c r="O111" s="162">
        <f>ROUND(E111*N111,5)</f>
        <v>0</v>
      </c>
      <c r="P111" s="162">
        <v>2.0500000000000002E-3</v>
      </c>
      <c r="Q111" s="162">
        <f>ROUND(E111*P111,5)</f>
        <v>7.1340000000000001E-2</v>
      </c>
      <c r="R111" s="162"/>
      <c r="S111" s="162"/>
      <c r="T111" s="163">
        <v>5.2900000000000003E-2</v>
      </c>
      <c r="U111" s="162">
        <f>ROUND(E111*T111,2)</f>
        <v>1.84</v>
      </c>
      <c r="V111" s="152"/>
      <c r="W111" s="152"/>
      <c r="X111" s="152"/>
      <c r="Y111" s="152"/>
      <c r="Z111" s="152"/>
      <c r="AA111" s="152"/>
      <c r="AB111" s="152"/>
      <c r="AC111" s="152"/>
      <c r="AD111" s="152"/>
      <c r="AE111" s="152" t="s">
        <v>122</v>
      </c>
      <c r="AF111" s="152"/>
      <c r="AG111" s="152"/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3"/>
      <c r="B112" s="159"/>
      <c r="C112" s="194" t="s">
        <v>244</v>
      </c>
      <c r="D112" s="164"/>
      <c r="E112" s="169">
        <v>30.3</v>
      </c>
      <c r="F112" s="172"/>
      <c r="G112" s="172"/>
      <c r="H112" s="172"/>
      <c r="I112" s="172"/>
      <c r="J112" s="172"/>
      <c r="K112" s="172"/>
      <c r="L112" s="172"/>
      <c r="M112" s="172"/>
      <c r="N112" s="162"/>
      <c r="O112" s="162"/>
      <c r="P112" s="162"/>
      <c r="Q112" s="162"/>
      <c r="R112" s="162"/>
      <c r="S112" s="162"/>
      <c r="T112" s="163"/>
      <c r="U112" s="162"/>
      <c r="V112" s="152"/>
      <c r="W112" s="152"/>
      <c r="X112" s="152"/>
      <c r="Y112" s="152"/>
      <c r="Z112" s="152"/>
      <c r="AA112" s="152"/>
      <c r="AB112" s="152"/>
      <c r="AC112" s="152"/>
      <c r="AD112" s="152"/>
      <c r="AE112" s="152" t="s">
        <v>118</v>
      </c>
      <c r="AF112" s="152">
        <v>0</v>
      </c>
      <c r="AG112" s="152"/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53"/>
      <c r="B113" s="159"/>
      <c r="C113" s="194" t="s">
        <v>245</v>
      </c>
      <c r="D113" s="164"/>
      <c r="E113" s="169">
        <v>4.5</v>
      </c>
      <c r="F113" s="172"/>
      <c r="G113" s="172"/>
      <c r="H113" s="172"/>
      <c r="I113" s="172"/>
      <c r="J113" s="172"/>
      <c r="K113" s="172"/>
      <c r="L113" s="172"/>
      <c r="M113" s="172"/>
      <c r="N113" s="162"/>
      <c r="O113" s="162"/>
      <c r="P113" s="162"/>
      <c r="Q113" s="162"/>
      <c r="R113" s="162"/>
      <c r="S113" s="162"/>
      <c r="T113" s="163"/>
      <c r="U113" s="162"/>
      <c r="V113" s="152"/>
      <c r="W113" s="152"/>
      <c r="X113" s="152"/>
      <c r="Y113" s="152"/>
      <c r="Z113" s="152"/>
      <c r="AA113" s="152"/>
      <c r="AB113" s="152"/>
      <c r="AC113" s="152"/>
      <c r="AD113" s="152"/>
      <c r="AE113" s="152" t="s">
        <v>118</v>
      </c>
      <c r="AF113" s="152">
        <v>0</v>
      </c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ht="22.5" outlineLevel="1" x14ac:dyDescent="0.2">
      <c r="A114" s="153">
        <v>41</v>
      </c>
      <c r="B114" s="159" t="s">
        <v>246</v>
      </c>
      <c r="C114" s="193" t="s">
        <v>247</v>
      </c>
      <c r="D114" s="161" t="s">
        <v>136</v>
      </c>
      <c r="E114" s="168">
        <v>8.4</v>
      </c>
      <c r="F114" s="171">
        <f>H114+J114</f>
        <v>0</v>
      </c>
      <c r="G114" s="172">
        <f>ROUND(E114*F114,2)</f>
        <v>0</v>
      </c>
      <c r="H114" s="172"/>
      <c r="I114" s="172">
        <f>ROUND(E114*H114,2)</f>
        <v>0</v>
      </c>
      <c r="J114" s="172"/>
      <c r="K114" s="172">
        <f>ROUND(E114*J114,2)</f>
        <v>0</v>
      </c>
      <c r="L114" s="172">
        <v>21</v>
      </c>
      <c r="M114" s="172">
        <f>G114*(1+L114/100)</f>
        <v>0</v>
      </c>
      <c r="N114" s="162">
        <v>0</v>
      </c>
      <c r="O114" s="162">
        <f>ROUND(E114*N114,5)</f>
        <v>0</v>
      </c>
      <c r="P114" s="162">
        <v>1.3500000000000001E-3</v>
      </c>
      <c r="Q114" s="162">
        <f>ROUND(E114*P114,5)</f>
        <v>1.1339999999999999E-2</v>
      </c>
      <c r="R114" s="162"/>
      <c r="S114" s="162"/>
      <c r="T114" s="163">
        <v>9.1999999999999998E-2</v>
      </c>
      <c r="U114" s="162">
        <f>ROUND(E114*T114,2)</f>
        <v>0.77</v>
      </c>
      <c r="V114" s="152"/>
      <c r="W114" s="152"/>
      <c r="X114" s="152"/>
      <c r="Y114" s="152"/>
      <c r="Z114" s="152"/>
      <c r="AA114" s="152"/>
      <c r="AB114" s="152"/>
      <c r="AC114" s="152"/>
      <c r="AD114" s="152"/>
      <c r="AE114" s="152" t="s">
        <v>122</v>
      </c>
      <c r="AF114" s="152"/>
      <c r="AG114" s="152"/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53"/>
      <c r="B115" s="159"/>
      <c r="C115" s="194" t="s">
        <v>248</v>
      </c>
      <c r="D115" s="164"/>
      <c r="E115" s="169">
        <v>8.4</v>
      </c>
      <c r="F115" s="172"/>
      <c r="G115" s="172"/>
      <c r="H115" s="172"/>
      <c r="I115" s="172"/>
      <c r="J115" s="172"/>
      <c r="K115" s="172"/>
      <c r="L115" s="172"/>
      <c r="M115" s="172"/>
      <c r="N115" s="162"/>
      <c r="O115" s="162"/>
      <c r="P115" s="162"/>
      <c r="Q115" s="162"/>
      <c r="R115" s="162"/>
      <c r="S115" s="162"/>
      <c r="T115" s="163"/>
      <c r="U115" s="162"/>
      <c r="V115" s="152"/>
      <c r="W115" s="152"/>
      <c r="X115" s="152"/>
      <c r="Y115" s="152"/>
      <c r="Z115" s="152"/>
      <c r="AA115" s="152"/>
      <c r="AB115" s="152"/>
      <c r="AC115" s="152"/>
      <c r="AD115" s="152"/>
      <c r="AE115" s="152" t="s">
        <v>118</v>
      </c>
      <c r="AF115" s="152">
        <v>0</v>
      </c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x14ac:dyDescent="0.2">
      <c r="A116" s="154" t="s">
        <v>111</v>
      </c>
      <c r="B116" s="160" t="s">
        <v>74</v>
      </c>
      <c r="C116" s="195" t="s">
        <v>75</v>
      </c>
      <c r="D116" s="165"/>
      <c r="E116" s="170"/>
      <c r="F116" s="173"/>
      <c r="G116" s="173">
        <f>SUMIF(AE117:AE132,"&lt;&gt;NOR",G117:G132)</f>
        <v>0</v>
      </c>
      <c r="H116" s="173"/>
      <c r="I116" s="173">
        <f>SUM(I117:I132)</f>
        <v>0</v>
      </c>
      <c r="J116" s="173"/>
      <c r="K116" s="173">
        <f>SUM(K117:K132)</f>
        <v>0</v>
      </c>
      <c r="L116" s="173"/>
      <c r="M116" s="173">
        <f>SUM(M117:M132)</f>
        <v>0</v>
      </c>
      <c r="N116" s="166"/>
      <c r="O116" s="166">
        <f>SUM(O117:O132)</f>
        <v>0</v>
      </c>
      <c r="P116" s="166"/>
      <c r="Q116" s="166">
        <f>SUM(Q117:Q132)</f>
        <v>0</v>
      </c>
      <c r="R116" s="166"/>
      <c r="S116" s="166"/>
      <c r="T116" s="167"/>
      <c r="U116" s="166">
        <f>SUM(U117:U132)</f>
        <v>104.24</v>
      </c>
      <c r="AE116" t="s">
        <v>112</v>
      </c>
    </row>
    <row r="117" spans="1:60" outlineLevel="1" x14ac:dyDescent="0.2">
      <c r="A117" s="153">
        <v>42</v>
      </c>
      <c r="B117" s="159" t="s">
        <v>249</v>
      </c>
      <c r="C117" s="193" t="s">
        <v>250</v>
      </c>
      <c r="D117" s="161" t="s">
        <v>251</v>
      </c>
      <c r="E117" s="168">
        <v>176.97164000000001</v>
      </c>
      <c r="F117" s="171">
        <f>H117+J117</f>
        <v>0</v>
      </c>
      <c r="G117" s="172">
        <f>ROUND(E117*F117,2)</f>
        <v>0</v>
      </c>
      <c r="H117" s="172"/>
      <c r="I117" s="172">
        <f>ROUND(E117*H117,2)</f>
        <v>0</v>
      </c>
      <c r="J117" s="172"/>
      <c r="K117" s="172">
        <f>ROUND(E117*J117,2)</f>
        <v>0</v>
      </c>
      <c r="L117" s="172">
        <v>21</v>
      </c>
      <c r="M117" s="172">
        <f>G117*(1+L117/100)</f>
        <v>0</v>
      </c>
      <c r="N117" s="162">
        <v>0</v>
      </c>
      <c r="O117" s="162">
        <f>ROUND(E117*N117,5)</f>
        <v>0</v>
      </c>
      <c r="P117" s="162">
        <v>0</v>
      </c>
      <c r="Q117" s="162">
        <f>ROUND(E117*P117,5)</f>
        <v>0</v>
      </c>
      <c r="R117" s="162"/>
      <c r="S117" s="162"/>
      <c r="T117" s="163">
        <v>9.9000000000000005E-2</v>
      </c>
      <c r="U117" s="162">
        <f>ROUND(E117*T117,2)</f>
        <v>17.52</v>
      </c>
      <c r="V117" s="152"/>
      <c r="W117" s="152"/>
      <c r="X117" s="152"/>
      <c r="Y117" s="152"/>
      <c r="Z117" s="152"/>
      <c r="AA117" s="152"/>
      <c r="AB117" s="152"/>
      <c r="AC117" s="152"/>
      <c r="AD117" s="152"/>
      <c r="AE117" s="152" t="s">
        <v>122</v>
      </c>
      <c r="AF117" s="152"/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53"/>
      <c r="B118" s="159"/>
      <c r="C118" s="194" t="s">
        <v>252</v>
      </c>
      <c r="D118" s="164"/>
      <c r="E118" s="169">
        <v>254.56044</v>
      </c>
      <c r="F118" s="172"/>
      <c r="G118" s="172"/>
      <c r="H118" s="172"/>
      <c r="I118" s="172"/>
      <c r="J118" s="172"/>
      <c r="K118" s="172"/>
      <c r="L118" s="172"/>
      <c r="M118" s="172"/>
      <c r="N118" s="162"/>
      <c r="O118" s="162"/>
      <c r="P118" s="162"/>
      <c r="Q118" s="162"/>
      <c r="R118" s="162"/>
      <c r="S118" s="162"/>
      <c r="T118" s="163"/>
      <c r="U118" s="16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 t="s">
        <v>118</v>
      </c>
      <c r="AF118" s="152">
        <v>0</v>
      </c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53"/>
      <c r="B119" s="159"/>
      <c r="C119" s="194" t="s">
        <v>253</v>
      </c>
      <c r="D119" s="164"/>
      <c r="E119" s="169">
        <v>-77.588800000000006</v>
      </c>
      <c r="F119" s="172"/>
      <c r="G119" s="172"/>
      <c r="H119" s="172"/>
      <c r="I119" s="172"/>
      <c r="J119" s="172"/>
      <c r="K119" s="172"/>
      <c r="L119" s="172"/>
      <c r="M119" s="172"/>
      <c r="N119" s="162"/>
      <c r="O119" s="162"/>
      <c r="P119" s="162"/>
      <c r="Q119" s="162"/>
      <c r="R119" s="162"/>
      <c r="S119" s="162"/>
      <c r="T119" s="163"/>
      <c r="U119" s="162"/>
      <c r="V119" s="152"/>
      <c r="W119" s="152"/>
      <c r="X119" s="152"/>
      <c r="Y119" s="152"/>
      <c r="Z119" s="152"/>
      <c r="AA119" s="152"/>
      <c r="AB119" s="152"/>
      <c r="AC119" s="152"/>
      <c r="AD119" s="152"/>
      <c r="AE119" s="152" t="s">
        <v>118</v>
      </c>
      <c r="AF119" s="152">
        <v>0</v>
      </c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53">
        <v>43</v>
      </c>
      <c r="B120" s="159" t="s">
        <v>254</v>
      </c>
      <c r="C120" s="193" t="s">
        <v>255</v>
      </c>
      <c r="D120" s="161" t="s">
        <v>251</v>
      </c>
      <c r="E120" s="168">
        <v>176.97164000000001</v>
      </c>
      <c r="F120" s="171">
        <f>H120+J120</f>
        <v>0</v>
      </c>
      <c r="G120" s="172">
        <f>ROUND(E120*F120,2)</f>
        <v>0</v>
      </c>
      <c r="H120" s="172"/>
      <c r="I120" s="172">
        <f>ROUND(E120*H120,2)</f>
        <v>0</v>
      </c>
      <c r="J120" s="172"/>
      <c r="K120" s="172">
        <f>ROUND(E120*J120,2)</f>
        <v>0</v>
      </c>
      <c r="L120" s="172">
        <v>21</v>
      </c>
      <c r="M120" s="172">
        <f>G120*(1+L120/100)</f>
        <v>0</v>
      </c>
      <c r="N120" s="162">
        <v>0</v>
      </c>
      <c r="O120" s="162">
        <f>ROUND(E120*N120,5)</f>
        <v>0</v>
      </c>
      <c r="P120" s="162">
        <v>0</v>
      </c>
      <c r="Q120" s="162">
        <f>ROUND(E120*P120,5)</f>
        <v>0</v>
      </c>
      <c r="R120" s="162"/>
      <c r="S120" s="162"/>
      <c r="T120" s="163">
        <v>0.49</v>
      </c>
      <c r="U120" s="162">
        <f>ROUND(E120*T120,2)</f>
        <v>86.72</v>
      </c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 t="s">
        <v>122</v>
      </c>
      <c r="AF120" s="152"/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53"/>
      <c r="B121" s="159"/>
      <c r="C121" s="194" t="s">
        <v>252</v>
      </c>
      <c r="D121" s="164"/>
      <c r="E121" s="169">
        <v>254.56044</v>
      </c>
      <c r="F121" s="172"/>
      <c r="G121" s="172"/>
      <c r="H121" s="172"/>
      <c r="I121" s="172"/>
      <c r="J121" s="172"/>
      <c r="K121" s="172"/>
      <c r="L121" s="172"/>
      <c r="M121" s="172"/>
      <c r="N121" s="162"/>
      <c r="O121" s="162"/>
      <c r="P121" s="162"/>
      <c r="Q121" s="162"/>
      <c r="R121" s="162"/>
      <c r="S121" s="162"/>
      <c r="T121" s="163"/>
      <c r="U121" s="16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 t="s">
        <v>118</v>
      </c>
      <c r="AF121" s="152">
        <v>0</v>
      </c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53"/>
      <c r="B122" s="159"/>
      <c r="C122" s="194" t="s">
        <v>253</v>
      </c>
      <c r="D122" s="164"/>
      <c r="E122" s="169">
        <v>-77.588800000000006</v>
      </c>
      <c r="F122" s="172"/>
      <c r="G122" s="172"/>
      <c r="H122" s="172"/>
      <c r="I122" s="172"/>
      <c r="J122" s="172"/>
      <c r="K122" s="172"/>
      <c r="L122" s="172"/>
      <c r="M122" s="172"/>
      <c r="N122" s="162"/>
      <c r="O122" s="162"/>
      <c r="P122" s="162"/>
      <c r="Q122" s="162"/>
      <c r="R122" s="162"/>
      <c r="S122" s="162"/>
      <c r="T122" s="163"/>
      <c r="U122" s="162"/>
      <c r="V122" s="152"/>
      <c r="W122" s="152"/>
      <c r="X122" s="152"/>
      <c r="Y122" s="152"/>
      <c r="Z122" s="152"/>
      <c r="AA122" s="152"/>
      <c r="AB122" s="152"/>
      <c r="AC122" s="152"/>
      <c r="AD122" s="152"/>
      <c r="AE122" s="152" t="s">
        <v>118</v>
      </c>
      <c r="AF122" s="152">
        <v>0</v>
      </c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53">
        <v>44</v>
      </c>
      <c r="B123" s="159" t="s">
        <v>256</v>
      </c>
      <c r="C123" s="193" t="s">
        <v>257</v>
      </c>
      <c r="D123" s="161" t="s">
        <v>251</v>
      </c>
      <c r="E123" s="168">
        <v>1592.74476</v>
      </c>
      <c r="F123" s="171">
        <f>H123+J123</f>
        <v>0</v>
      </c>
      <c r="G123" s="172">
        <f>ROUND(E123*F123,2)</f>
        <v>0</v>
      </c>
      <c r="H123" s="172"/>
      <c r="I123" s="172">
        <f>ROUND(E123*H123,2)</f>
        <v>0</v>
      </c>
      <c r="J123" s="172"/>
      <c r="K123" s="172">
        <f>ROUND(E123*J123,2)</f>
        <v>0</v>
      </c>
      <c r="L123" s="172">
        <v>21</v>
      </c>
      <c r="M123" s="172">
        <f>G123*(1+L123/100)</f>
        <v>0</v>
      </c>
      <c r="N123" s="162">
        <v>0</v>
      </c>
      <c r="O123" s="162">
        <f>ROUND(E123*N123,5)</f>
        <v>0</v>
      </c>
      <c r="P123" s="162">
        <v>0</v>
      </c>
      <c r="Q123" s="162">
        <f>ROUND(E123*P123,5)</f>
        <v>0</v>
      </c>
      <c r="R123" s="162"/>
      <c r="S123" s="162"/>
      <c r="T123" s="163">
        <v>0</v>
      </c>
      <c r="U123" s="162">
        <f>ROUND(E123*T123,2)</f>
        <v>0</v>
      </c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 t="s">
        <v>122</v>
      </c>
      <c r="AF123" s="152"/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3"/>
      <c r="B124" s="159"/>
      <c r="C124" s="194" t="s">
        <v>258</v>
      </c>
      <c r="D124" s="164"/>
      <c r="E124" s="169">
        <v>2291.04396</v>
      </c>
      <c r="F124" s="172"/>
      <c r="G124" s="172"/>
      <c r="H124" s="172"/>
      <c r="I124" s="172"/>
      <c r="J124" s="172"/>
      <c r="K124" s="172"/>
      <c r="L124" s="172"/>
      <c r="M124" s="172"/>
      <c r="N124" s="162"/>
      <c r="O124" s="162"/>
      <c r="P124" s="162"/>
      <c r="Q124" s="162"/>
      <c r="R124" s="162"/>
      <c r="S124" s="162"/>
      <c r="T124" s="163"/>
      <c r="U124" s="162"/>
      <c r="V124" s="152"/>
      <c r="W124" s="152"/>
      <c r="X124" s="152"/>
      <c r="Y124" s="152"/>
      <c r="Z124" s="152"/>
      <c r="AA124" s="152"/>
      <c r="AB124" s="152"/>
      <c r="AC124" s="152"/>
      <c r="AD124" s="152"/>
      <c r="AE124" s="152" t="s">
        <v>118</v>
      </c>
      <c r="AF124" s="152">
        <v>0</v>
      </c>
      <c r="AG124" s="152"/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53"/>
      <c r="B125" s="159"/>
      <c r="C125" s="194" t="s">
        <v>259</v>
      </c>
      <c r="D125" s="164"/>
      <c r="E125" s="169">
        <v>-698.29920000000004</v>
      </c>
      <c r="F125" s="172"/>
      <c r="G125" s="172"/>
      <c r="H125" s="172"/>
      <c r="I125" s="172"/>
      <c r="J125" s="172"/>
      <c r="K125" s="172"/>
      <c r="L125" s="172"/>
      <c r="M125" s="172"/>
      <c r="N125" s="162"/>
      <c r="O125" s="162"/>
      <c r="P125" s="162"/>
      <c r="Q125" s="162"/>
      <c r="R125" s="162"/>
      <c r="S125" s="162"/>
      <c r="T125" s="163"/>
      <c r="U125" s="162"/>
      <c r="V125" s="152"/>
      <c r="W125" s="152"/>
      <c r="X125" s="152"/>
      <c r="Y125" s="152"/>
      <c r="Z125" s="152"/>
      <c r="AA125" s="152"/>
      <c r="AB125" s="152"/>
      <c r="AC125" s="152"/>
      <c r="AD125" s="152"/>
      <c r="AE125" s="152" t="s">
        <v>118</v>
      </c>
      <c r="AF125" s="152">
        <v>0</v>
      </c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ht="22.5" outlineLevel="1" x14ac:dyDescent="0.2">
      <c r="A126" s="153">
        <v>45</v>
      </c>
      <c r="B126" s="159" t="s">
        <v>260</v>
      </c>
      <c r="C126" s="193" t="s">
        <v>261</v>
      </c>
      <c r="D126" s="161" t="s">
        <v>251</v>
      </c>
      <c r="E126" s="168">
        <v>164.89935</v>
      </c>
      <c r="F126" s="171">
        <f>H126+J126</f>
        <v>0</v>
      </c>
      <c r="G126" s="172">
        <f>ROUND(E126*F126,2)</f>
        <v>0</v>
      </c>
      <c r="H126" s="172"/>
      <c r="I126" s="172">
        <f>ROUND(E126*H126,2)</f>
        <v>0</v>
      </c>
      <c r="J126" s="172"/>
      <c r="K126" s="172">
        <f>ROUND(E126*J126,2)</f>
        <v>0</v>
      </c>
      <c r="L126" s="172">
        <v>21</v>
      </c>
      <c r="M126" s="172">
        <f>G126*(1+L126/100)</f>
        <v>0</v>
      </c>
      <c r="N126" s="162">
        <v>0</v>
      </c>
      <c r="O126" s="162">
        <f>ROUND(E126*N126,5)</f>
        <v>0</v>
      </c>
      <c r="P126" s="162">
        <v>0</v>
      </c>
      <c r="Q126" s="162">
        <f>ROUND(E126*P126,5)</f>
        <v>0</v>
      </c>
      <c r="R126" s="162"/>
      <c r="S126" s="162"/>
      <c r="T126" s="163">
        <v>0</v>
      </c>
      <c r="U126" s="162">
        <f>ROUND(E126*T126,2)</f>
        <v>0</v>
      </c>
      <c r="V126" s="152"/>
      <c r="W126" s="152"/>
      <c r="X126" s="152"/>
      <c r="Y126" s="152"/>
      <c r="Z126" s="152"/>
      <c r="AA126" s="152"/>
      <c r="AB126" s="152"/>
      <c r="AC126" s="152"/>
      <c r="AD126" s="152"/>
      <c r="AE126" s="152" t="s">
        <v>122</v>
      </c>
      <c r="AF126" s="152"/>
      <c r="AG126" s="152"/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ht="22.5" outlineLevel="1" x14ac:dyDescent="0.2">
      <c r="A127" s="153"/>
      <c r="B127" s="159"/>
      <c r="C127" s="194" t="s">
        <v>262</v>
      </c>
      <c r="D127" s="164"/>
      <c r="E127" s="169">
        <v>242.48814999999999</v>
      </c>
      <c r="F127" s="172"/>
      <c r="G127" s="172"/>
      <c r="H127" s="172"/>
      <c r="I127" s="172"/>
      <c r="J127" s="172"/>
      <c r="K127" s="172"/>
      <c r="L127" s="172"/>
      <c r="M127" s="172"/>
      <c r="N127" s="162"/>
      <c r="O127" s="162"/>
      <c r="P127" s="162"/>
      <c r="Q127" s="162"/>
      <c r="R127" s="162"/>
      <c r="S127" s="162"/>
      <c r="T127" s="163"/>
      <c r="U127" s="162"/>
      <c r="V127" s="152"/>
      <c r="W127" s="152"/>
      <c r="X127" s="152"/>
      <c r="Y127" s="152"/>
      <c r="Z127" s="152"/>
      <c r="AA127" s="152"/>
      <c r="AB127" s="152"/>
      <c r="AC127" s="152"/>
      <c r="AD127" s="152"/>
      <c r="AE127" s="152" t="s">
        <v>118</v>
      </c>
      <c r="AF127" s="152">
        <v>0</v>
      </c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">
      <c r="A128" s="153"/>
      <c r="B128" s="159"/>
      <c r="C128" s="194" t="s">
        <v>253</v>
      </c>
      <c r="D128" s="164"/>
      <c r="E128" s="169">
        <v>-77.588800000000006</v>
      </c>
      <c r="F128" s="172"/>
      <c r="G128" s="172"/>
      <c r="H128" s="172"/>
      <c r="I128" s="172"/>
      <c r="J128" s="172"/>
      <c r="K128" s="172"/>
      <c r="L128" s="172"/>
      <c r="M128" s="172"/>
      <c r="N128" s="162"/>
      <c r="O128" s="162"/>
      <c r="P128" s="162"/>
      <c r="Q128" s="162"/>
      <c r="R128" s="162"/>
      <c r="S128" s="162"/>
      <c r="T128" s="163"/>
      <c r="U128" s="162"/>
      <c r="V128" s="152"/>
      <c r="W128" s="152"/>
      <c r="X128" s="152"/>
      <c r="Y128" s="152"/>
      <c r="Z128" s="152"/>
      <c r="AA128" s="152"/>
      <c r="AB128" s="152"/>
      <c r="AC128" s="152"/>
      <c r="AD128" s="152"/>
      <c r="AE128" s="152" t="s">
        <v>118</v>
      </c>
      <c r="AF128" s="152">
        <v>0</v>
      </c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3">
        <v>46</v>
      </c>
      <c r="B129" s="159" t="s">
        <v>263</v>
      </c>
      <c r="C129" s="193" t="s">
        <v>264</v>
      </c>
      <c r="D129" s="161" t="s">
        <v>251</v>
      </c>
      <c r="E129" s="168">
        <v>11.397539999999999</v>
      </c>
      <c r="F129" s="171">
        <f>H129+J129</f>
        <v>0</v>
      </c>
      <c r="G129" s="172">
        <f>ROUND(E129*F129,2)</f>
        <v>0</v>
      </c>
      <c r="H129" s="172"/>
      <c r="I129" s="172">
        <f>ROUND(E129*H129,2)</f>
        <v>0</v>
      </c>
      <c r="J129" s="172"/>
      <c r="K129" s="172">
        <f>ROUND(E129*J129,2)</f>
        <v>0</v>
      </c>
      <c r="L129" s="172">
        <v>21</v>
      </c>
      <c r="M129" s="172">
        <f>G129*(1+L129/100)</f>
        <v>0</v>
      </c>
      <c r="N129" s="162">
        <v>0</v>
      </c>
      <c r="O129" s="162">
        <f>ROUND(E129*N129,5)</f>
        <v>0</v>
      </c>
      <c r="P129" s="162">
        <v>0</v>
      </c>
      <c r="Q129" s="162">
        <f>ROUND(E129*P129,5)</f>
        <v>0</v>
      </c>
      <c r="R129" s="162"/>
      <c r="S129" s="162"/>
      <c r="T129" s="163">
        <v>0</v>
      </c>
      <c r="U129" s="162">
        <f>ROUND(E129*T129,2)</f>
        <v>0</v>
      </c>
      <c r="V129" s="152"/>
      <c r="W129" s="152"/>
      <c r="X129" s="152"/>
      <c r="Y129" s="152"/>
      <c r="Z129" s="152"/>
      <c r="AA129" s="152"/>
      <c r="AB129" s="152"/>
      <c r="AC129" s="152"/>
      <c r="AD129" s="152"/>
      <c r="AE129" s="152" t="s">
        <v>122</v>
      </c>
      <c r="AF129" s="152"/>
      <c r="AG129" s="152"/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53"/>
      <c r="B130" s="159"/>
      <c r="C130" s="194" t="s">
        <v>265</v>
      </c>
      <c r="D130" s="164"/>
      <c r="E130" s="169">
        <v>11.397539999999999</v>
      </c>
      <c r="F130" s="172"/>
      <c r="G130" s="172"/>
      <c r="H130" s="172"/>
      <c r="I130" s="172"/>
      <c r="J130" s="172"/>
      <c r="K130" s="172"/>
      <c r="L130" s="172"/>
      <c r="M130" s="172"/>
      <c r="N130" s="162"/>
      <c r="O130" s="162"/>
      <c r="P130" s="162"/>
      <c r="Q130" s="162"/>
      <c r="R130" s="162"/>
      <c r="S130" s="162"/>
      <c r="T130" s="163"/>
      <c r="U130" s="162"/>
      <c r="V130" s="152"/>
      <c r="W130" s="152"/>
      <c r="X130" s="152"/>
      <c r="Y130" s="152"/>
      <c r="Z130" s="152"/>
      <c r="AA130" s="152"/>
      <c r="AB130" s="152"/>
      <c r="AC130" s="152"/>
      <c r="AD130" s="152"/>
      <c r="AE130" s="152" t="s">
        <v>118</v>
      </c>
      <c r="AF130" s="152">
        <v>0</v>
      </c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53">
        <v>47</v>
      </c>
      <c r="B131" s="159" t="s">
        <v>266</v>
      </c>
      <c r="C131" s="193" t="s">
        <v>267</v>
      </c>
      <c r="D131" s="161" t="s">
        <v>251</v>
      </c>
      <c r="E131" s="168">
        <v>5.5449999999999999E-2</v>
      </c>
      <c r="F131" s="171">
        <f>H131+J131</f>
        <v>0</v>
      </c>
      <c r="G131" s="172">
        <f>ROUND(E131*F131,2)</f>
        <v>0</v>
      </c>
      <c r="H131" s="172"/>
      <c r="I131" s="172">
        <f>ROUND(E131*H131,2)</f>
        <v>0</v>
      </c>
      <c r="J131" s="172"/>
      <c r="K131" s="172">
        <f>ROUND(E131*J131,2)</f>
        <v>0</v>
      </c>
      <c r="L131" s="172">
        <v>21</v>
      </c>
      <c r="M131" s="172">
        <f>G131*(1+L131/100)</f>
        <v>0</v>
      </c>
      <c r="N131" s="162">
        <v>0</v>
      </c>
      <c r="O131" s="162">
        <f>ROUND(E131*N131,5)</f>
        <v>0</v>
      </c>
      <c r="P131" s="162">
        <v>0</v>
      </c>
      <c r="Q131" s="162">
        <f>ROUND(E131*P131,5)</f>
        <v>0</v>
      </c>
      <c r="R131" s="162"/>
      <c r="S131" s="162"/>
      <c r="T131" s="163">
        <v>0</v>
      </c>
      <c r="U131" s="162">
        <f>ROUND(E131*T131,2)</f>
        <v>0</v>
      </c>
      <c r="V131" s="152"/>
      <c r="W131" s="152"/>
      <c r="X131" s="152"/>
      <c r="Y131" s="152"/>
      <c r="Z131" s="152"/>
      <c r="AA131" s="152"/>
      <c r="AB131" s="152"/>
      <c r="AC131" s="152"/>
      <c r="AD131" s="152"/>
      <c r="AE131" s="152" t="s">
        <v>122</v>
      </c>
      <c r="AF131" s="152"/>
      <c r="AG131" s="152"/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">
      <c r="A132" s="153"/>
      <c r="B132" s="159"/>
      <c r="C132" s="194" t="s">
        <v>268</v>
      </c>
      <c r="D132" s="164"/>
      <c r="E132" s="169">
        <v>5.5449999999999999E-2</v>
      </c>
      <c r="F132" s="172"/>
      <c r="G132" s="172"/>
      <c r="H132" s="172"/>
      <c r="I132" s="172"/>
      <c r="J132" s="172"/>
      <c r="K132" s="172"/>
      <c r="L132" s="172"/>
      <c r="M132" s="172"/>
      <c r="N132" s="162"/>
      <c r="O132" s="162"/>
      <c r="P132" s="162"/>
      <c r="Q132" s="162"/>
      <c r="R132" s="162"/>
      <c r="S132" s="162"/>
      <c r="T132" s="163"/>
      <c r="U132" s="162"/>
      <c r="V132" s="152"/>
      <c r="W132" s="152"/>
      <c r="X132" s="152"/>
      <c r="Y132" s="152"/>
      <c r="Z132" s="152"/>
      <c r="AA132" s="152"/>
      <c r="AB132" s="152"/>
      <c r="AC132" s="152"/>
      <c r="AD132" s="152"/>
      <c r="AE132" s="152" t="s">
        <v>118</v>
      </c>
      <c r="AF132" s="152">
        <v>0</v>
      </c>
      <c r="AG132" s="152"/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x14ac:dyDescent="0.2">
      <c r="A133" s="154" t="s">
        <v>111</v>
      </c>
      <c r="B133" s="160" t="s">
        <v>76</v>
      </c>
      <c r="C133" s="195" t="s">
        <v>77</v>
      </c>
      <c r="D133" s="165"/>
      <c r="E133" s="170"/>
      <c r="F133" s="173"/>
      <c r="G133" s="173">
        <f>SUMIF(AE134:AE135,"&lt;&gt;NOR",G134:G135)</f>
        <v>0</v>
      </c>
      <c r="H133" s="173"/>
      <c r="I133" s="173">
        <f>SUM(I134:I135)</f>
        <v>0</v>
      </c>
      <c r="J133" s="173"/>
      <c r="K133" s="173">
        <f>SUM(K134:K135)</f>
        <v>0</v>
      </c>
      <c r="L133" s="173"/>
      <c r="M133" s="173">
        <f>SUM(M134:M135)</f>
        <v>0</v>
      </c>
      <c r="N133" s="166"/>
      <c r="O133" s="166">
        <f>SUM(O134:O135)</f>
        <v>0</v>
      </c>
      <c r="P133" s="166"/>
      <c r="Q133" s="166">
        <f>SUM(Q134:Q135)</f>
        <v>0</v>
      </c>
      <c r="R133" s="166"/>
      <c r="S133" s="166"/>
      <c r="T133" s="167"/>
      <c r="U133" s="166">
        <f>SUM(U134:U135)</f>
        <v>16.5</v>
      </c>
      <c r="AE133" t="s">
        <v>112</v>
      </c>
    </row>
    <row r="134" spans="1:60" outlineLevel="1" x14ac:dyDescent="0.2">
      <c r="A134" s="153">
        <v>48</v>
      </c>
      <c r="B134" s="159" t="s">
        <v>269</v>
      </c>
      <c r="C134" s="193" t="s">
        <v>270</v>
      </c>
      <c r="D134" s="161" t="s">
        <v>251</v>
      </c>
      <c r="E134" s="168">
        <v>17.580680000000001</v>
      </c>
      <c r="F134" s="171">
        <f>H134+J134</f>
        <v>0</v>
      </c>
      <c r="G134" s="172">
        <f>ROUND(E134*F134,2)</f>
        <v>0</v>
      </c>
      <c r="H134" s="172"/>
      <c r="I134" s="172">
        <f>ROUND(E134*H134,2)</f>
        <v>0</v>
      </c>
      <c r="J134" s="172"/>
      <c r="K134" s="172">
        <f>ROUND(E134*J134,2)</f>
        <v>0</v>
      </c>
      <c r="L134" s="172">
        <v>21</v>
      </c>
      <c r="M134" s="172">
        <f>G134*(1+L134/100)</f>
        <v>0</v>
      </c>
      <c r="N134" s="162">
        <v>0</v>
      </c>
      <c r="O134" s="162">
        <f>ROUND(E134*N134,5)</f>
        <v>0</v>
      </c>
      <c r="P134" s="162">
        <v>0</v>
      </c>
      <c r="Q134" s="162">
        <f>ROUND(E134*P134,5)</f>
        <v>0</v>
      </c>
      <c r="R134" s="162"/>
      <c r="S134" s="162"/>
      <c r="T134" s="163">
        <v>0.9385</v>
      </c>
      <c r="U134" s="162">
        <f>ROUND(E134*T134,2)</f>
        <v>16.5</v>
      </c>
      <c r="V134" s="152"/>
      <c r="W134" s="152"/>
      <c r="X134" s="152"/>
      <c r="Y134" s="152"/>
      <c r="Z134" s="152"/>
      <c r="AA134" s="152"/>
      <c r="AB134" s="152"/>
      <c r="AC134" s="152"/>
      <c r="AD134" s="152"/>
      <c r="AE134" s="152" t="s">
        <v>122</v>
      </c>
      <c r="AF134" s="152"/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ht="22.5" outlineLevel="1" x14ac:dyDescent="0.2">
      <c r="A135" s="153"/>
      <c r="B135" s="159"/>
      <c r="C135" s="194" t="s">
        <v>271</v>
      </c>
      <c r="D135" s="164"/>
      <c r="E135" s="169">
        <v>17.580680000000001</v>
      </c>
      <c r="F135" s="172"/>
      <c r="G135" s="172"/>
      <c r="H135" s="172"/>
      <c r="I135" s="172"/>
      <c r="J135" s="172"/>
      <c r="K135" s="172"/>
      <c r="L135" s="172"/>
      <c r="M135" s="172"/>
      <c r="N135" s="162"/>
      <c r="O135" s="162"/>
      <c r="P135" s="162"/>
      <c r="Q135" s="162"/>
      <c r="R135" s="162"/>
      <c r="S135" s="162"/>
      <c r="T135" s="163"/>
      <c r="U135" s="162"/>
      <c r="V135" s="152"/>
      <c r="W135" s="152"/>
      <c r="X135" s="152"/>
      <c r="Y135" s="152"/>
      <c r="Z135" s="152"/>
      <c r="AA135" s="152"/>
      <c r="AB135" s="152"/>
      <c r="AC135" s="152"/>
      <c r="AD135" s="152"/>
      <c r="AE135" s="152" t="s">
        <v>118</v>
      </c>
      <c r="AF135" s="152">
        <v>0</v>
      </c>
      <c r="AG135" s="152"/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x14ac:dyDescent="0.2">
      <c r="A136" s="154" t="s">
        <v>111</v>
      </c>
      <c r="B136" s="160" t="s">
        <v>78</v>
      </c>
      <c r="C136" s="195" t="s">
        <v>79</v>
      </c>
      <c r="D136" s="165"/>
      <c r="E136" s="170"/>
      <c r="F136" s="173"/>
      <c r="G136" s="173">
        <f>SUMIF(AE137:AE140,"&lt;&gt;NOR",G137:G140)</f>
        <v>0</v>
      </c>
      <c r="H136" s="173"/>
      <c r="I136" s="173">
        <f>SUM(I137:I140)</f>
        <v>0</v>
      </c>
      <c r="J136" s="173"/>
      <c r="K136" s="173">
        <f>SUM(K137:K140)</f>
        <v>0</v>
      </c>
      <c r="L136" s="173"/>
      <c r="M136" s="173">
        <f>SUM(M137:M140)</f>
        <v>0</v>
      </c>
      <c r="N136" s="166"/>
      <c r="O136" s="166">
        <f>SUM(O137:O140)</f>
        <v>0</v>
      </c>
      <c r="P136" s="166"/>
      <c r="Q136" s="166">
        <f>SUM(Q137:Q140)</f>
        <v>3.1870000000000002E-2</v>
      </c>
      <c r="R136" s="166"/>
      <c r="S136" s="166"/>
      <c r="T136" s="167"/>
      <c r="U136" s="166">
        <f>SUM(U137:U140)</f>
        <v>0.89</v>
      </c>
      <c r="AE136" t="s">
        <v>112</v>
      </c>
    </row>
    <row r="137" spans="1:60" outlineLevel="1" x14ac:dyDescent="0.2">
      <c r="A137" s="153">
        <v>49</v>
      </c>
      <c r="B137" s="159" t="s">
        <v>272</v>
      </c>
      <c r="C137" s="193" t="s">
        <v>273</v>
      </c>
      <c r="D137" s="161" t="s">
        <v>132</v>
      </c>
      <c r="E137" s="168">
        <v>1</v>
      </c>
      <c r="F137" s="171">
        <f>H137+J137</f>
        <v>0</v>
      </c>
      <c r="G137" s="172">
        <f>ROUND(E137*F137,2)</f>
        <v>0</v>
      </c>
      <c r="H137" s="172"/>
      <c r="I137" s="172">
        <f>ROUND(E137*H137,2)</f>
        <v>0</v>
      </c>
      <c r="J137" s="172"/>
      <c r="K137" s="172">
        <f>ROUND(E137*J137,2)</f>
        <v>0</v>
      </c>
      <c r="L137" s="172">
        <v>21</v>
      </c>
      <c r="M137" s="172">
        <f>G137*(1+L137/100)</f>
        <v>0</v>
      </c>
      <c r="N137" s="162">
        <v>0</v>
      </c>
      <c r="O137" s="162">
        <f>ROUND(E137*N137,5)</f>
        <v>0</v>
      </c>
      <c r="P137" s="162">
        <v>3.1870000000000002E-2</v>
      </c>
      <c r="Q137" s="162">
        <f>ROUND(E137*P137,5)</f>
        <v>3.1870000000000002E-2</v>
      </c>
      <c r="R137" s="162"/>
      <c r="S137" s="162"/>
      <c r="T137" s="163">
        <v>0.89376</v>
      </c>
      <c r="U137" s="162">
        <f>ROUND(E137*T137,2)</f>
        <v>0.89</v>
      </c>
      <c r="V137" s="152"/>
      <c r="W137" s="152"/>
      <c r="X137" s="152"/>
      <c r="Y137" s="152"/>
      <c r="Z137" s="152"/>
      <c r="AA137" s="152"/>
      <c r="AB137" s="152"/>
      <c r="AC137" s="152"/>
      <c r="AD137" s="152"/>
      <c r="AE137" s="152" t="s">
        <v>116</v>
      </c>
      <c r="AF137" s="152"/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53"/>
      <c r="B138" s="159"/>
      <c r="C138" s="194" t="s">
        <v>56</v>
      </c>
      <c r="D138" s="164"/>
      <c r="E138" s="169">
        <v>1</v>
      </c>
      <c r="F138" s="172"/>
      <c r="G138" s="172"/>
      <c r="H138" s="172"/>
      <c r="I138" s="172"/>
      <c r="J138" s="172"/>
      <c r="K138" s="172"/>
      <c r="L138" s="172"/>
      <c r="M138" s="172"/>
      <c r="N138" s="162"/>
      <c r="O138" s="162"/>
      <c r="P138" s="162"/>
      <c r="Q138" s="162"/>
      <c r="R138" s="162"/>
      <c r="S138" s="162"/>
      <c r="T138" s="163"/>
      <c r="U138" s="162"/>
      <c r="V138" s="152"/>
      <c r="W138" s="152"/>
      <c r="X138" s="152"/>
      <c r="Y138" s="152"/>
      <c r="Z138" s="152"/>
      <c r="AA138" s="152"/>
      <c r="AB138" s="152"/>
      <c r="AC138" s="152"/>
      <c r="AD138" s="152"/>
      <c r="AE138" s="152" t="s">
        <v>118</v>
      </c>
      <c r="AF138" s="152">
        <v>0</v>
      </c>
      <c r="AG138" s="152"/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">
      <c r="A139" s="153">
        <v>50</v>
      </c>
      <c r="B139" s="159" t="s">
        <v>274</v>
      </c>
      <c r="C139" s="193" t="s">
        <v>275</v>
      </c>
      <c r="D139" s="161" t="s">
        <v>140</v>
      </c>
      <c r="E139" s="168">
        <v>1</v>
      </c>
      <c r="F139" s="171">
        <f>H139+J139</f>
        <v>0</v>
      </c>
      <c r="G139" s="172">
        <f>ROUND(E139*F139,2)</f>
        <v>0</v>
      </c>
      <c r="H139" s="172"/>
      <c r="I139" s="172">
        <f>ROUND(E139*H139,2)</f>
        <v>0</v>
      </c>
      <c r="J139" s="172"/>
      <c r="K139" s="172">
        <f>ROUND(E139*J139,2)</f>
        <v>0</v>
      </c>
      <c r="L139" s="172">
        <v>21</v>
      </c>
      <c r="M139" s="172">
        <f>G139*(1+L139/100)</f>
        <v>0</v>
      </c>
      <c r="N139" s="162">
        <v>0</v>
      </c>
      <c r="O139" s="162">
        <f>ROUND(E139*N139,5)</f>
        <v>0</v>
      </c>
      <c r="P139" s="162">
        <v>0</v>
      </c>
      <c r="Q139" s="162">
        <f>ROUND(E139*P139,5)</f>
        <v>0</v>
      </c>
      <c r="R139" s="162"/>
      <c r="S139" s="162"/>
      <c r="T139" s="163">
        <v>0</v>
      </c>
      <c r="U139" s="162">
        <f>ROUND(E139*T139,2)</f>
        <v>0</v>
      </c>
      <c r="V139" s="152"/>
      <c r="W139" s="152"/>
      <c r="X139" s="152"/>
      <c r="Y139" s="152"/>
      <c r="Z139" s="152"/>
      <c r="AA139" s="152"/>
      <c r="AB139" s="152"/>
      <c r="AC139" s="152"/>
      <c r="AD139" s="152"/>
      <c r="AE139" s="152" t="s">
        <v>122</v>
      </c>
      <c r="AF139" s="152"/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">
      <c r="A140" s="153"/>
      <c r="B140" s="159"/>
      <c r="C140" s="194" t="s">
        <v>56</v>
      </c>
      <c r="D140" s="164"/>
      <c r="E140" s="169">
        <v>1</v>
      </c>
      <c r="F140" s="172"/>
      <c r="G140" s="172"/>
      <c r="H140" s="172"/>
      <c r="I140" s="172"/>
      <c r="J140" s="172"/>
      <c r="K140" s="172"/>
      <c r="L140" s="172"/>
      <c r="M140" s="172"/>
      <c r="N140" s="162"/>
      <c r="O140" s="162"/>
      <c r="P140" s="162"/>
      <c r="Q140" s="162"/>
      <c r="R140" s="162"/>
      <c r="S140" s="162"/>
      <c r="T140" s="163"/>
      <c r="U140" s="162"/>
      <c r="V140" s="152"/>
      <c r="W140" s="152"/>
      <c r="X140" s="152"/>
      <c r="Y140" s="152"/>
      <c r="Z140" s="152"/>
      <c r="AA140" s="152"/>
      <c r="AB140" s="152"/>
      <c r="AC140" s="152"/>
      <c r="AD140" s="152"/>
      <c r="AE140" s="152" t="s">
        <v>118</v>
      </c>
      <c r="AF140" s="152">
        <v>0</v>
      </c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x14ac:dyDescent="0.2">
      <c r="A141" s="154" t="s">
        <v>111</v>
      </c>
      <c r="B141" s="160" t="s">
        <v>80</v>
      </c>
      <c r="C141" s="195" t="s">
        <v>81</v>
      </c>
      <c r="D141" s="165"/>
      <c r="E141" s="170"/>
      <c r="F141" s="173"/>
      <c r="G141" s="173">
        <f>SUMIF(AE142:AE143,"&lt;&gt;NOR",G142:G143)</f>
        <v>0</v>
      </c>
      <c r="H141" s="173"/>
      <c r="I141" s="173">
        <f>SUM(I142:I143)</f>
        <v>0</v>
      </c>
      <c r="J141" s="173"/>
      <c r="K141" s="173">
        <f>SUM(K142:K143)</f>
        <v>0</v>
      </c>
      <c r="L141" s="173"/>
      <c r="M141" s="173">
        <f>SUM(M142:M143)</f>
        <v>0</v>
      </c>
      <c r="N141" s="166"/>
      <c r="O141" s="166">
        <f>SUM(O142:O143)</f>
        <v>0</v>
      </c>
      <c r="P141" s="166"/>
      <c r="Q141" s="166">
        <f>SUM(Q142:Q143)</f>
        <v>0</v>
      </c>
      <c r="R141" s="166"/>
      <c r="S141" s="166"/>
      <c r="T141" s="167"/>
      <c r="U141" s="166">
        <f>SUM(U142:U143)</f>
        <v>0</v>
      </c>
      <c r="AE141" t="s">
        <v>112</v>
      </c>
    </row>
    <row r="142" spans="1:60" ht="22.5" outlineLevel="1" x14ac:dyDescent="0.2">
      <c r="A142" s="153">
        <v>51</v>
      </c>
      <c r="B142" s="159" t="s">
        <v>276</v>
      </c>
      <c r="C142" s="193" t="s">
        <v>277</v>
      </c>
      <c r="D142" s="161" t="s">
        <v>140</v>
      </c>
      <c r="E142" s="168">
        <v>1</v>
      </c>
      <c r="F142" s="171">
        <f>H142+J142</f>
        <v>0</v>
      </c>
      <c r="G142" s="172">
        <f>ROUND(E142*F142,2)</f>
        <v>0</v>
      </c>
      <c r="H142" s="172"/>
      <c r="I142" s="172">
        <f>ROUND(E142*H142,2)</f>
        <v>0</v>
      </c>
      <c r="J142" s="172"/>
      <c r="K142" s="172">
        <f>ROUND(E142*J142,2)</f>
        <v>0</v>
      </c>
      <c r="L142" s="172">
        <v>21</v>
      </c>
      <c r="M142" s="172">
        <f>G142*(1+L142/100)</f>
        <v>0</v>
      </c>
      <c r="N142" s="162">
        <v>0</v>
      </c>
      <c r="O142" s="162">
        <f>ROUND(E142*N142,5)</f>
        <v>0</v>
      </c>
      <c r="P142" s="162">
        <v>0</v>
      </c>
      <c r="Q142" s="162">
        <f>ROUND(E142*P142,5)</f>
        <v>0</v>
      </c>
      <c r="R142" s="162"/>
      <c r="S142" s="162"/>
      <c r="T142" s="163">
        <v>0</v>
      </c>
      <c r="U142" s="162">
        <f>ROUND(E142*T142,2)</f>
        <v>0</v>
      </c>
      <c r="V142" s="152"/>
      <c r="W142" s="152"/>
      <c r="X142" s="152"/>
      <c r="Y142" s="152"/>
      <c r="Z142" s="152"/>
      <c r="AA142" s="152"/>
      <c r="AB142" s="152"/>
      <c r="AC142" s="152"/>
      <c r="AD142" s="152"/>
      <c r="AE142" s="152" t="s">
        <v>122</v>
      </c>
      <c r="AF142" s="152"/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53"/>
      <c r="B143" s="159"/>
      <c r="C143" s="194" t="s">
        <v>56</v>
      </c>
      <c r="D143" s="164"/>
      <c r="E143" s="169">
        <v>1</v>
      </c>
      <c r="F143" s="172"/>
      <c r="G143" s="172"/>
      <c r="H143" s="172"/>
      <c r="I143" s="172"/>
      <c r="J143" s="172"/>
      <c r="K143" s="172"/>
      <c r="L143" s="172"/>
      <c r="M143" s="172"/>
      <c r="N143" s="162"/>
      <c r="O143" s="162"/>
      <c r="P143" s="162"/>
      <c r="Q143" s="162"/>
      <c r="R143" s="162"/>
      <c r="S143" s="162"/>
      <c r="T143" s="163"/>
      <c r="U143" s="162"/>
      <c r="V143" s="152"/>
      <c r="W143" s="152"/>
      <c r="X143" s="152"/>
      <c r="Y143" s="152"/>
      <c r="Z143" s="152"/>
      <c r="AA143" s="152"/>
      <c r="AB143" s="152"/>
      <c r="AC143" s="152"/>
      <c r="AD143" s="152"/>
      <c r="AE143" s="152" t="s">
        <v>118</v>
      </c>
      <c r="AF143" s="152">
        <v>0</v>
      </c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x14ac:dyDescent="0.2">
      <c r="A144" s="154" t="s">
        <v>111</v>
      </c>
      <c r="B144" s="160" t="s">
        <v>82</v>
      </c>
      <c r="C144" s="195" t="s">
        <v>83</v>
      </c>
      <c r="D144" s="165"/>
      <c r="E144" s="170"/>
      <c r="F144" s="173"/>
      <c r="G144" s="173">
        <f>SUMIF(AE145:AE146,"&lt;&gt;NOR",G145:G146)</f>
        <v>0</v>
      </c>
      <c r="H144" s="173"/>
      <c r="I144" s="173">
        <f>SUM(I145:I146)</f>
        <v>0</v>
      </c>
      <c r="J144" s="173"/>
      <c r="K144" s="173">
        <f>SUM(K145:K146)</f>
        <v>0</v>
      </c>
      <c r="L144" s="173"/>
      <c r="M144" s="173">
        <f>SUM(M145:M146)</f>
        <v>0</v>
      </c>
      <c r="N144" s="166"/>
      <c r="O144" s="166">
        <f>SUM(O145:O146)</f>
        <v>0</v>
      </c>
      <c r="P144" s="166"/>
      <c r="Q144" s="166">
        <f>SUM(Q145:Q146)</f>
        <v>0</v>
      </c>
      <c r="R144" s="166"/>
      <c r="S144" s="166"/>
      <c r="T144" s="167"/>
      <c r="U144" s="166">
        <f>SUM(U145:U146)</f>
        <v>0</v>
      </c>
      <c r="AE144" t="s">
        <v>112</v>
      </c>
    </row>
    <row r="145" spans="1:60" ht="22.5" outlineLevel="1" x14ac:dyDescent="0.2">
      <c r="A145" s="153">
        <v>52</v>
      </c>
      <c r="B145" s="159" t="s">
        <v>278</v>
      </c>
      <c r="C145" s="193" t="s">
        <v>279</v>
      </c>
      <c r="D145" s="161" t="s">
        <v>140</v>
      </c>
      <c r="E145" s="168">
        <v>1</v>
      </c>
      <c r="F145" s="171">
        <f>H145+J145</f>
        <v>0</v>
      </c>
      <c r="G145" s="172">
        <f>ROUND(E145*F145,2)</f>
        <v>0</v>
      </c>
      <c r="H145" s="172"/>
      <c r="I145" s="172">
        <f>ROUND(E145*H145,2)</f>
        <v>0</v>
      </c>
      <c r="J145" s="172"/>
      <c r="K145" s="172">
        <f>ROUND(E145*J145,2)</f>
        <v>0</v>
      </c>
      <c r="L145" s="172">
        <v>21</v>
      </c>
      <c r="M145" s="172">
        <f>G145*(1+L145/100)</f>
        <v>0</v>
      </c>
      <c r="N145" s="162">
        <v>0</v>
      </c>
      <c r="O145" s="162">
        <f>ROUND(E145*N145,5)</f>
        <v>0</v>
      </c>
      <c r="P145" s="162">
        <v>0</v>
      </c>
      <c r="Q145" s="162">
        <f>ROUND(E145*P145,5)</f>
        <v>0</v>
      </c>
      <c r="R145" s="162"/>
      <c r="S145" s="162"/>
      <c r="T145" s="163">
        <v>0</v>
      </c>
      <c r="U145" s="162">
        <f>ROUND(E145*T145,2)</f>
        <v>0</v>
      </c>
      <c r="V145" s="152"/>
      <c r="W145" s="152"/>
      <c r="X145" s="152"/>
      <c r="Y145" s="152"/>
      <c r="Z145" s="152"/>
      <c r="AA145" s="152"/>
      <c r="AB145" s="152"/>
      <c r="AC145" s="152"/>
      <c r="AD145" s="152"/>
      <c r="AE145" s="152" t="s">
        <v>122</v>
      </c>
      <c r="AF145" s="152"/>
      <c r="AG145" s="152"/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">
      <c r="A146" s="182"/>
      <c r="B146" s="183"/>
      <c r="C146" s="196" t="s">
        <v>56</v>
      </c>
      <c r="D146" s="184"/>
      <c r="E146" s="185">
        <v>1</v>
      </c>
      <c r="F146" s="186"/>
      <c r="G146" s="186"/>
      <c r="H146" s="186"/>
      <c r="I146" s="186"/>
      <c r="J146" s="186"/>
      <c r="K146" s="186"/>
      <c r="L146" s="186"/>
      <c r="M146" s="186"/>
      <c r="N146" s="187"/>
      <c r="O146" s="187"/>
      <c r="P146" s="187"/>
      <c r="Q146" s="187"/>
      <c r="R146" s="187"/>
      <c r="S146" s="187"/>
      <c r="T146" s="188"/>
      <c r="U146" s="187"/>
      <c r="V146" s="152"/>
      <c r="W146" s="152"/>
      <c r="X146" s="152"/>
      <c r="Y146" s="152"/>
      <c r="Z146" s="152"/>
      <c r="AA146" s="152"/>
      <c r="AB146" s="152"/>
      <c r="AC146" s="152"/>
      <c r="AD146" s="152"/>
      <c r="AE146" s="152" t="s">
        <v>118</v>
      </c>
      <c r="AF146" s="152">
        <v>0</v>
      </c>
      <c r="AG146" s="152"/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x14ac:dyDescent="0.2">
      <c r="A147" s="6"/>
      <c r="B147" s="7" t="s">
        <v>280</v>
      </c>
      <c r="C147" s="197" t="s">
        <v>280</v>
      </c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AC147">
        <v>15</v>
      </c>
      <c r="AD147">
        <v>21</v>
      </c>
    </row>
    <row r="148" spans="1:60" x14ac:dyDescent="0.2">
      <c r="A148" s="189"/>
      <c r="B148" s="190" t="s">
        <v>28</v>
      </c>
      <c r="C148" s="198" t="s">
        <v>280</v>
      </c>
      <c r="D148" s="191"/>
      <c r="E148" s="191"/>
      <c r="F148" s="191"/>
      <c r="G148" s="192">
        <f>G8+G13+G22+G25+G41+G47+G54+G57+G67+G116+G133+G136+G141+G144</f>
        <v>0</v>
      </c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AC148">
        <f>SUMIF(L7:L146,AC147,G7:G146)</f>
        <v>0</v>
      </c>
      <c r="AD148">
        <f>SUMIF(L7:L146,AD147,G7:G146)</f>
        <v>0</v>
      </c>
      <c r="AE148" t="s">
        <v>281</v>
      </c>
    </row>
    <row r="149" spans="1:60" x14ac:dyDescent="0.2">
      <c r="A149" s="6"/>
      <c r="B149" s="7" t="s">
        <v>280</v>
      </c>
      <c r="C149" s="197" t="s">
        <v>280</v>
      </c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60" x14ac:dyDescent="0.2">
      <c r="A150" s="6"/>
      <c r="B150" s="7" t="s">
        <v>280</v>
      </c>
      <c r="C150" s="197" t="s">
        <v>280</v>
      </c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60" x14ac:dyDescent="0.2">
      <c r="A151" s="261" t="s">
        <v>282</v>
      </c>
      <c r="B151" s="261"/>
      <c r="C151" s="262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60" x14ac:dyDescent="0.2">
      <c r="A152" s="263"/>
      <c r="B152" s="264"/>
      <c r="C152" s="265"/>
      <c r="D152" s="264"/>
      <c r="E152" s="264"/>
      <c r="F152" s="264"/>
      <c r="G152" s="26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AE152" t="s">
        <v>283</v>
      </c>
    </row>
    <row r="153" spans="1:60" x14ac:dyDescent="0.2">
      <c r="A153" s="267"/>
      <c r="B153" s="268"/>
      <c r="C153" s="269"/>
      <c r="D153" s="268"/>
      <c r="E153" s="268"/>
      <c r="F153" s="268"/>
      <c r="G153" s="270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spans="1:60" x14ac:dyDescent="0.2">
      <c r="A154" s="267"/>
      <c r="B154" s="268"/>
      <c r="C154" s="269"/>
      <c r="D154" s="268"/>
      <c r="E154" s="268"/>
      <c r="F154" s="268"/>
      <c r="G154" s="270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spans="1:60" x14ac:dyDescent="0.2">
      <c r="A155" s="267"/>
      <c r="B155" s="268"/>
      <c r="C155" s="269"/>
      <c r="D155" s="268"/>
      <c r="E155" s="268"/>
      <c r="F155" s="268"/>
      <c r="G155" s="270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spans="1:60" x14ac:dyDescent="0.2">
      <c r="A156" s="271"/>
      <c r="B156" s="272"/>
      <c r="C156" s="273"/>
      <c r="D156" s="272"/>
      <c r="E156" s="272"/>
      <c r="F156" s="272"/>
      <c r="G156" s="274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60" x14ac:dyDescent="0.2">
      <c r="A157" s="6"/>
      <c r="B157" s="7" t="s">
        <v>280</v>
      </c>
      <c r="C157" s="197" t="s">
        <v>280</v>
      </c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60" x14ac:dyDescent="0.2">
      <c r="C158" s="199"/>
      <c r="AE158" t="s">
        <v>284</v>
      </c>
    </row>
  </sheetData>
  <mergeCells count="6">
    <mergeCell ref="A152:G156"/>
    <mergeCell ref="A1:G1"/>
    <mergeCell ref="C2:G2"/>
    <mergeCell ref="C3:G3"/>
    <mergeCell ref="C4:G4"/>
    <mergeCell ref="A151:C151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Král Radim</cp:lastModifiedBy>
  <cp:lastPrinted>2014-02-28T09:52:57Z</cp:lastPrinted>
  <dcterms:created xsi:type="dcterms:W3CDTF">2009-04-08T07:15:50Z</dcterms:created>
  <dcterms:modified xsi:type="dcterms:W3CDTF">2023-03-24T08:52:58Z</dcterms:modified>
</cp:coreProperties>
</file>